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1018683B-67E2-4CE5-9630-6012A92600B4}" xr6:coauthVersionLast="47" xr6:coauthVersionMax="47" xr10:uidLastSave="{00000000-0000-0000-0000-000000000000}"/>
  <workbookProtection workbookAlgorithmName="SHA-512" workbookHashValue="lHR5O5n05F2GiMcIu49bZouLmespEtgxg4pdj4CPyRvxZyQoIUep6czl3px5mruqILQ2xFZ4nqfo1CiOWVfW0w==" workbookSaltValue="Y65kQqvgHkXx2NkKHK7Qxw==" workbookSpinCount="100000" lockStructure="1"/>
  <bookViews>
    <workbookView xWindow="-108" yWindow="-108" windowWidth="23256" windowHeight="12576" activeTab="2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Kontrolna tablica" sheetId="2" r:id="rId6"/>
  </sheets>
  <definedNames>
    <definedName name="_xlnm.Print_Area" localSheetId="0">SAŽETAK!$A$5:$L$40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7" l="1"/>
  <c r="G19" i="7"/>
  <c r="H21" i="7"/>
  <c r="H20" i="7"/>
  <c r="H19" i="7" s="1"/>
  <c r="F9" i="7"/>
  <c r="F19" i="7"/>
  <c r="E19" i="7"/>
  <c r="F21" i="7"/>
  <c r="F20" i="7"/>
  <c r="H16" i="7"/>
  <c r="F28" i="7"/>
  <c r="F27" i="7"/>
  <c r="F24" i="7"/>
  <c r="F25" i="7"/>
  <c r="F13" i="7"/>
  <c r="F11" i="7"/>
  <c r="F10" i="7"/>
  <c r="K12" i="1"/>
  <c r="K59" i="3"/>
  <c r="J59" i="3"/>
  <c r="J40" i="3"/>
  <c r="C33" i="2"/>
  <c r="C30" i="2"/>
  <c r="C32" i="2" s="1"/>
  <c r="K36" i="3" l="1"/>
  <c r="J36" i="3"/>
  <c r="I36" i="3" l="1"/>
  <c r="K40" i="3"/>
  <c r="I40" i="3"/>
  <c r="H51" i="3"/>
  <c r="H52" i="3"/>
  <c r="K53" i="3"/>
  <c r="J53" i="3"/>
  <c r="J35" i="3" s="1"/>
  <c r="J66" i="3" s="1"/>
  <c r="I53" i="3"/>
  <c r="G53" i="3"/>
  <c r="G59" i="3"/>
  <c r="H64" i="3"/>
  <c r="F64" i="3"/>
  <c r="G40" i="3"/>
  <c r="H40" i="3" s="1"/>
  <c r="G36" i="3"/>
  <c r="H36" i="3" s="1"/>
  <c r="H39" i="3"/>
  <c r="H43" i="3"/>
  <c r="H37" i="3"/>
  <c r="H38" i="3"/>
  <c r="H42" i="3"/>
  <c r="H44" i="3"/>
  <c r="H45" i="3"/>
  <c r="H46" i="3"/>
  <c r="H47" i="3"/>
  <c r="H48" i="3"/>
  <c r="H49" i="3"/>
  <c r="H50" i="3"/>
  <c r="H54" i="3"/>
  <c r="H55" i="3"/>
  <c r="H56" i="3"/>
  <c r="H57" i="3"/>
  <c r="H58" i="3"/>
  <c r="H59" i="3"/>
  <c r="H60" i="3"/>
  <c r="H61" i="3"/>
  <c r="H62" i="3"/>
  <c r="H63" i="3"/>
  <c r="H41" i="3"/>
  <c r="F45" i="3"/>
  <c r="F67" i="3"/>
  <c r="F61" i="3"/>
  <c r="F62" i="3"/>
  <c r="F63" i="3"/>
  <c r="F57" i="3"/>
  <c r="F58" i="3"/>
  <c r="F59" i="3"/>
  <c r="F60" i="3"/>
  <c r="F51" i="3"/>
  <c r="F56" i="3"/>
  <c r="F55" i="3"/>
  <c r="F54" i="3"/>
  <c r="F40" i="3"/>
  <c r="F41" i="3"/>
  <c r="F44" i="3"/>
  <c r="F46" i="3"/>
  <c r="F47" i="3"/>
  <c r="F48" i="3"/>
  <c r="F49" i="3"/>
  <c r="F53" i="3"/>
  <c r="E36" i="3"/>
  <c r="F36" i="3" s="1"/>
  <c r="F35" i="3" s="1"/>
  <c r="F37" i="3"/>
  <c r="F38" i="3"/>
  <c r="H53" i="3" l="1"/>
  <c r="H35" i="3" s="1"/>
  <c r="H66" i="3" s="1"/>
  <c r="F66" i="3"/>
  <c r="G35" i="3"/>
  <c r="G66" i="3" s="1"/>
  <c r="K35" i="3"/>
  <c r="K66" i="3" s="1"/>
  <c r="I35" i="3"/>
  <c r="I66" i="3" s="1"/>
  <c r="E35" i="3"/>
  <c r="E66" i="3" s="1"/>
  <c r="E13" i="5" l="1"/>
  <c r="C13" i="5"/>
  <c r="K18" i="3"/>
  <c r="K10" i="3" s="1"/>
  <c r="K29" i="3" s="1"/>
  <c r="J18" i="3"/>
  <c r="J10" i="3" s="1"/>
  <c r="J29" i="3" s="1"/>
  <c r="I10" i="3"/>
  <c r="I29" i="3" s="1"/>
  <c r="G18" i="3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H28" i="3"/>
  <c r="G11" i="3"/>
  <c r="G29" i="3" s="1"/>
  <c r="H12" i="3"/>
  <c r="H11" i="3" s="1"/>
  <c r="F23" i="3"/>
  <c r="F24" i="3"/>
  <c r="F25" i="3"/>
  <c r="F26" i="3"/>
  <c r="F27" i="3"/>
  <c r="F28" i="3"/>
  <c r="E11" i="3"/>
  <c r="F13" i="3"/>
  <c r="F19" i="3"/>
  <c r="F17" i="3"/>
  <c r="F15" i="3"/>
  <c r="F12" i="3"/>
  <c r="F14" i="3"/>
  <c r="F16" i="3"/>
  <c r="F18" i="3"/>
  <c r="F20" i="3"/>
  <c r="F21" i="3"/>
  <c r="F22" i="3"/>
  <c r="I17" i="1"/>
  <c r="I16" i="1"/>
  <c r="I14" i="1"/>
  <c r="I13" i="1"/>
  <c r="I33" i="1"/>
  <c r="I30" i="1"/>
  <c r="H10" i="3" l="1"/>
  <c r="H29" i="3" s="1"/>
  <c r="G10" i="3"/>
  <c r="E10" i="3"/>
  <c r="F11" i="3"/>
  <c r="F10" i="3" l="1"/>
  <c r="E29" i="3"/>
  <c r="F29" i="3" s="1"/>
  <c r="G31" i="1"/>
  <c r="G32" i="1"/>
  <c r="G33" i="1"/>
  <c r="G34" i="1"/>
  <c r="G30" i="1"/>
  <c r="G16" i="1"/>
  <c r="G17" i="1"/>
  <c r="G13" i="1"/>
  <c r="G14" i="1"/>
  <c r="H15" i="1"/>
  <c r="F15" i="1"/>
  <c r="G15" i="1" s="1"/>
  <c r="J15" i="1"/>
  <c r="K15" i="1"/>
  <c r="K18" i="1" s="1"/>
  <c r="L15" i="1"/>
  <c r="I15" i="1"/>
  <c r="L12" i="1"/>
  <c r="J12" i="1"/>
  <c r="H12" i="1"/>
  <c r="I12" i="1" s="1"/>
  <c r="F12" i="1"/>
  <c r="G12" i="1" s="1"/>
  <c r="F18" i="1" l="1"/>
  <c r="G18" i="1" s="1"/>
  <c r="J18" i="1"/>
  <c r="H18" i="1"/>
</calcChain>
</file>

<file path=xl/sharedStrings.xml><?xml version="1.0" encoding="utf-8"?>
<sst xmlns="http://schemas.openxmlformats.org/spreadsheetml/2006/main" count="280" uniqueCount="170">
  <si>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</si>
  <si>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</si>
  <si>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</si>
  <si>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</si>
  <si>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</si>
  <si>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</si>
  <si>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</si>
  <si>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</si>
  <si>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</si>
  <si>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</si>
  <si>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</si>
  <si>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</si>
  <si>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</si>
  <si>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</si>
  <si>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</si>
  <si>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</si>
  <si>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</si>
  <si>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</si>
  <si>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</si>
  <si>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</si>
  <si>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</si>
  <si>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</si>
  <si>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</si>
  <si>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</si>
  <si>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</si>
  <si>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</si>
  <si>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</si>
  <si>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</si>
  <si>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</si>
  <si>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</si>
  <si>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</si>
  <si>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</si>
  <si>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</si>
  <si>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</si>
  <si>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</si>
  <si>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</si>
  <si>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</si>
  <si>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</si>
  <si>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</si>
  <si>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</si>
  <si>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</si>
  <si>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</si>
  <si>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</si>
  <si>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Naziv izvora financiranja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</si>
  <si>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</si>
  <si>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</si>
  <si>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</si>
  <si>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</si>
  <si>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</si>
  <si>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</si>
  <si>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</si>
  <si>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</si>
  <si>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</si>
  <si>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</si>
  <si>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</si>
  <si>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</si>
  <si>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</si>
  <si>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</si>
  <si>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</si>
  <si>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</si>
  <si>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</si>
  <si>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</si>
  <si>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</si>
  <si>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</si>
  <si>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</si>
  <si>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</si>
  <si>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Izvršenje 2021.**€</t>
  </si>
  <si>
    <t>Plan 2022.**€</t>
  </si>
  <si>
    <t>092 Školstvo</t>
  </si>
  <si>
    <t>09 Obrazovanje</t>
  </si>
  <si>
    <t xml:space="preserve">0922 Više srednjoškolsko obrazovanje </t>
  </si>
  <si>
    <t>Izvršenje 2021.€</t>
  </si>
  <si>
    <t>Izvršenje 2021. €</t>
  </si>
  <si>
    <t>Plan 2022. €</t>
  </si>
  <si>
    <t>Plan za 2023. €</t>
  </si>
  <si>
    <t>Prihodi od imovine</t>
  </si>
  <si>
    <t>Prihodi po posebnim propisima</t>
  </si>
  <si>
    <t>Prihodi od prodaje proizvoda</t>
  </si>
  <si>
    <t>5.2.</t>
  </si>
  <si>
    <t>4.3.1.</t>
  </si>
  <si>
    <t>Prihodi za posebne namjene</t>
  </si>
  <si>
    <t>Donacije</t>
  </si>
  <si>
    <t>3.1.</t>
  </si>
  <si>
    <t>6.1.</t>
  </si>
  <si>
    <t>Kazne, upravne mjere i ostali prihodi (AOP 135+145)</t>
  </si>
  <si>
    <t>7.1.1.</t>
  </si>
  <si>
    <t>Prihodi od prodaje
 nefinancijske imovine</t>
  </si>
  <si>
    <t>Ukupni prihodi</t>
  </si>
  <si>
    <r>
      <t>(</t>
    </r>
    <r>
      <rPr>
        <sz val="8"/>
        <color theme="1"/>
        <rFont val="Calibri"/>
        <family val="2"/>
        <charset val="238"/>
        <scheme val="minor"/>
      </rPr>
      <t xml:space="preserve"> bez 922
 viška prihoda od 7000kn)</t>
    </r>
  </si>
  <si>
    <t>(bez 922 viška od 929€)</t>
  </si>
  <si>
    <t xml:space="preserve">Vlastiti prihodi </t>
  </si>
  <si>
    <t>(bez 922 viška od 398€)</t>
  </si>
  <si>
    <t>1.1.   1.3.</t>
  </si>
  <si>
    <t>11   i 1 3</t>
  </si>
  <si>
    <t>5 2</t>
  </si>
  <si>
    <t>Pomoći MZO</t>
  </si>
  <si>
    <t>Ostale pomoći
Pomoći proračunskim korisnicima iz proračuna koji im nije nadležan MZO</t>
  </si>
  <si>
    <t>4 3</t>
  </si>
  <si>
    <t xml:space="preserve">3 1 </t>
  </si>
  <si>
    <t>Vlastiti prihodi - višak</t>
  </si>
  <si>
    <t>9 3</t>
  </si>
  <si>
    <t>Višak - prihodi za posebne namj</t>
  </si>
  <si>
    <t>1 1</t>
  </si>
  <si>
    <t>MZO Pomoći</t>
  </si>
  <si>
    <t xml:space="preserve">5 2 </t>
  </si>
  <si>
    <t>Financijski rashodi</t>
  </si>
  <si>
    <t>9 2 2 1</t>
  </si>
  <si>
    <t>Višak - ostale pomoći</t>
  </si>
  <si>
    <t>9 4</t>
  </si>
  <si>
    <t xml:space="preserve">6 1 </t>
  </si>
  <si>
    <t>Plan 2022.€</t>
  </si>
  <si>
    <t>Višak prihoda i izdataka</t>
  </si>
  <si>
    <t>Ukupno rashodi</t>
  </si>
  <si>
    <t>Projekcija 
za 2024.€</t>
  </si>
  <si>
    <t>Projekcija 
za 2025. €</t>
  </si>
  <si>
    <t>1 3</t>
  </si>
  <si>
    <t>Plan 2022. HRK</t>
  </si>
  <si>
    <t>Izvršenje 2021. HRK</t>
  </si>
  <si>
    <t xml:space="preserve">1 3 </t>
  </si>
  <si>
    <t>Opći prihodi i primici ((R1036)</t>
  </si>
  <si>
    <t>Ostale pomoći (PUN)</t>
  </si>
  <si>
    <t>MZO Pomoći (PUN)</t>
  </si>
  <si>
    <t>Opći prihodi i primici   (PUN)</t>
  </si>
  <si>
    <t>Ostale pomoći   (sh.šk.voća)</t>
  </si>
  <si>
    <t>Opći prihodi i primici
(šk.natjecanja, rač.usluge, pos.prijevoz)</t>
  </si>
  <si>
    <t>7 1</t>
  </si>
  <si>
    <t>Prihodi od nef imovine</t>
  </si>
  <si>
    <t>Opći prihodi i primici - ulaganja 
kapitalni projekt</t>
  </si>
  <si>
    <t>Kontrolna tablica po izvorima financiranja</t>
  </si>
  <si>
    <t>Oznaka If</t>
  </si>
  <si>
    <t>1.1.   i 1.3.</t>
  </si>
  <si>
    <t>PRIHODI</t>
  </si>
  <si>
    <t>RASHODI</t>
  </si>
  <si>
    <t>Manjak financiran iz tekućih prihoda</t>
  </si>
  <si>
    <t>3.1.1.</t>
  </si>
  <si>
    <t>Pomoći</t>
  </si>
  <si>
    <t xml:space="preserve">Prihodi od nef. Imovine </t>
  </si>
  <si>
    <t>5.2.2.</t>
  </si>
  <si>
    <t>6.1.1.</t>
  </si>
  <si>
    <t xml:space="preserve">9221 Višak korišten  za rashode </t>
  </si>
  <si>
    <t>Ukupni rashodi</t>
  </si>
  <si>
    <t xml:space="preserve">4 3  </t>
  </si>
  <si>
    <t>Višak nef.im.</t>
  </si>
  <si>
    <r>
      <t xml:space="preserve">Pomoći </t>
    </r>
    <r>
      <rPr>
        <sz val="11"/>
        <color theme="1"/>
        <rFont val="Calibri"/>
        <family val="2"/>
        <charset val="238"/>
        <scheme val="minor"/>
      </rPr>
      <t>(pomoćnice u nastavi)</t>
    </r>
  </si>
  <si>
    <t>5 2 5</t>
  </si>
  <si>
    <t>5 2 14</t>
  </si>
  <si>
    <t>Pomoći (sh.škol.voća)</t>
  </si>
  <si>
    <t xml:space="preserve">Ostale pomoći,  </t>
  </si>
  <si>
    <t>PROGRAM 1001</t>
  </si>
  <si>
    <t>Aktivnost A100007</t>
  </si>
  <si>
    <t>Školska natjecanja i smotre</t>
  </si>
  <si>
    <t>Školska kuhinja</t>
  </si>
  <si>
    <t>Aktivnost  A100010</t>
  </si>
  <si>
    <t>Tekući projekt T100004</t>
  </si>
  <si>
    <t>1.1.  Opći  prihodi</t>
  </si>
  <si>
    <t>5 2 5 Pomoći</t>
  </si>
  <si>
    <t>Pomoći  MZO</t>
  </si>
  <si>
    <t>Osiguranje pomoćnika u nastavi
učenicima s teškoćama</t>
  </si>
  <si>
    <t>Ulaganje u objekte školstva</t>
  </si>
  <si>
    <t>Kapitalni projekt K100002</t>
  </si>
  <si>
    <t>Izvor 1.1.</t>
  </si>
  <si>
    <t>Plan 2022.HRK</t>
  </si>
  <si>
    <t>SMŽ</t>
  </si>
  <si>
    <t>Izvor 1.3.</t>
  </si>
  <si>
    <t>Plan 2022 hrk</t>
  </si>
  <si>
    <t>7 1 1</t>
  </si>
  <si>
    <t>Tehnička škola Kutina</t>
  </si>
  <si>
    <t>OIB:49386562260</t>
  </si>
  <si>
    <t>Hrvatskih branitelja 6, 44320 KUTINA</t>
  </si>
  <si>
    <t>KLASA:400-05/22-01-01, URBROJ:2176-57-05/22-19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</si>
</sst>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[$€-1]_-;\-* #,##0.00\ [$€-1]_-;_-* &quot;-&quot;??\ [$€-1]_-;_-@_-"/>
    <numFmt numFmtId="166" formatCode="_-* #,##0\ [$€-1]_-;\-* #,##0\ [$€-1]_-;_-* &quot;-&quot;??\ [$€-1]_-;_-@_-"/>
    <numFmt numFmtId="167" formatCode="_-* #,##0\ [$kn-41A]_-;\-* #,##0\ [$kn-41A]_-;_-* &quot;-&quot;??\ [$kn-41A]_-;_-@_-"/>
    <numFmt numFmtId="168" formatCode="_-* #,##0.0\ [$€-1]_-;\-* #,##0.0\ [$€-1]_-;_-* &quot;-&quot;??\ [$€-1]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56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20" fillId="0" borderId="0" applyFont="0" applyFill="0" applyBorder="0" applyAlignment="0" applyProtection="0"/>
    <xf numFmtId="0" fontId="21" fillId="0" borderId="0"/>
    <xf numFmtId="0" fontId="22" fillId="0" borderId="0"/>
    <xf numFmtId="0" fontId="9" fillId="0" borderId="0"/>
    <xf numFmtId="0" fontId="9" fillId="0" borderId="0"/>
  </cellStyleXfs>
  <cellXfs count="17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6" fillId="4" borderId="1" xfId="0" quotePrefix="1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4" fontId="10" fillId="2" borderId="3" xfId="0" applyNumberFormat="1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left" vertical="center" wrapText="1"/>
    </xf>
    <xf numFmtId="3" fontId="9" fillId="0" borderId="8" xfId="5" applyNumberFormat="1" applyBorder="1" applyAlignment="1" applyProtection="1">
      <alignment horizontal="right" vertical="top" shrinkToFit="1"/>
      <protection hidden="1"/>
    </xf>
    <xf numFmtId="49" fontId="27" fillId="0" borderId="10" xfId="5" applyNumberFormat="1" applyFont="1" applyBorder="1" applyAlignment="1" applyProtection="1">
      <alignment horizontal="left" vertical="top" wrapText="1"/>
      <protection hidden="1"/>
    </xf>
    <xf numFmtId="0" fontId="10" fillId="2" borderId="3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9" fillId="0" borderId="7" xfId="5" applyNumberFormat="1" applyBorder="1" applyAlignment="1" applyProtection="1">
      <alignment horizontal="right" vertical="top" shrinkToFit="1"/>
      <protection hidden="1"/>
    </xf>
    <xf numFmtId="3" fontId="11" fillId="0" borderId="7" xfId="5" applyNumberFormat="1" applyFont="1" applyBorder="1" applyAlignment="1" applyProtection="1">
      <alignment horizontal="right" vertical="top" shrinkToFit="1"/>
      <protection hidden="1"/>
    </xf>
    <xf numFmtId="49" fontId="27" fillId="0" borderId="3" xfId="5" applyNumberFormat="1" applyFont="1" applyBorder="1" applyAlignment="1" applyProtection="1">
      <alignment horizontal="left" vertical="top" wrapText="1"/>
      <protection hidden="1"/>
    </xf>
    <xf numFmtId="3" fontId="9" fillId="0" borderId="3" xfId="5" applyNumberFormat="1" applyBorder="1" applyAlignment="1" applyProtection="1">
      <alignment horizontal="right" vertical="top" shrinkToFit="1"/>
      <protection hidden="1"/>
    </xf>
    <xf numFmtId="3" fontId="9" fillId="0" borderId="3" xfId="5" applyNumberFormat="1" applyBorder="1" applyAlignment="1" applyProtection="1">
      <alignment horizontal="right" shrinkToFit="1"/>
      <protection hidden="1"/>
    </xf>
    <xf numFmtId="0" fontId="28" fillId="0" borderId="0" xfId="0" applyFont="1"/>
    <xf numFmtId="3" fontId="1" fillId="0" borderId="0" xfId="0" applyNumberFormat="1" applyFont="1"/>
    <xf numFmtId="16" fontId="10" fillId="2" borderId="3" xfId="0" quotePrefix="1" applyNumberFormat="1" applyFont="1" applyFill="1" applyBorder="1" applyAlignment="1">
      <alignment horizontal="left" vertical="center"/>
    </xf>
    <xf numFmtId="49" fontId="25" fillId="0" borderId="7" xfId="5" applyNumberFormat="1" applyFont="1" applyBorder="1" applyAlignment="1" applyProtection="1">
      <alignment horizontal="left" vertical="top" wrapText="1"/>
      <protection hidden="1"/>
    </xf>
    <xf numFmtId="3" fontId="26" fillId="2" borderId="4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2" borderId="3" xfId="0" applyNumberFormat="1" applyFont="1" applyFill="1" applyBorder="1" applyAlignment="1">
      <alignment horizontal="right"/>
    </xf>
    <xf numFmtId="0" fontId="29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3" fontId="11" fillId="0" borderId="3" xfId="5" applyNumberFormat="1" applyFont="1" applyBorder="1" applyAlignment="1" applyProtection="1">
      <alignment horizontal="right" vertical="top" shrinkToFit="1"/>
      <protection hidden="1"/>
    </xf>
    <xf numFmtId="167" fontId="6" fillId="3" borderId="3" xfId="0" applyNumberFormat="1" applyFont="1" applyFill="1" applyBorder="1" applyAlignment="1">
      <alignment horizontal="right"/>
    </xf>
    <xf numFmtId="167" fontId="11" fillId="0" borderId="7" xfId="2" applyNumberFormat="1" applyFont="1" applyBorder="1" applyAlignment="1" applyProtection="1">
      <alignment horizontal="right" vertical="top" shrinkToFit="1"/>
      <protection hidden="1"/>
    </xf>
    <xf numFmtId="167" fontId="6" fillId="3" borderId="3" xfId="1" applyNumberFormat="1" applyFont="1" applyFill="1" applyBorder="1" applyAlignment="1">
      <alignment horizontal="right"/>
    </xf>
    <xf numFmtId="167" fontId="11" fillId="3" borderId="3" xfId="0" applyNumberFormat="1" applyFont="1" applyFill="1" applyBorder="1" applyAlignment="1">
      <alignment horizontal="right"/>
    </xf>
    <xf numFmtId="167" fontId="6" fillId="3" borderId="3" xfId="0" applyNumberFormat="1" applyFont="1" applyFill="1" applyBorder="1" applyAlignment="1">
      <alignment horizontal="right" wrapText="1"/>
    </xf>
    <xf numFmtId="167" fontId="6" fillId="4" borderId="1" xfId="0" quotePrefix="1" applyNumberFormat="1" applyFont="1" applyFill="1" applyBorder="1" applyAlignment="1">
      <alignment horizontal="right"/>
    </xf>
    <xf numFmtId="167" fontId="6" fillId="4" borderId="3" xfId="0" applyNumberFormat="1" applyFont="1" applyFill="1" applyBorder="1" applyAlignment="1">
      <alignment horizontal="right" wrapText="1"/>
    </xf>
    <xf numFmtId="167" fontId="23" fillId="0" borderId="6" xfId="2" applyNumberFormat="1" applyFont="1" applyBorder="1" applyAlignment="1" applyProtection="1">
      <alignment horizontal="right" vertical="center" shrinkToFit="1"/>
      <protection hidden="1"/>
    </xf>
    <xf numFmtId="167" fontId="6" fillId="3" borderId="1" xfId="0" quotePrefix="1" applyNumberFormat="1" applyFont="1" applyFill="1" applyBorder="1" applyAlignment="1">
      <alignment horizontal="right"/>
    </xf>
    <xf numFmtId="167" fontId="0" fillId="0" borderId="0" xfId="0" applyNumberFormat="1"/>
    <xf numFmtId="167" fontId="24" fillId="0" borderId="6" xfId="2" applyNumberFormat="1" applyFont="1" applyBorder="1" applyAlignment="1" applyProtection="1">
      <alignment horizontal="right" vertical="center" shrinkToFit="1"/>
      <protection hidden="1"/>
    </xf>
    <xf numFmtId="167" fontId="30" fillId="0" borderId="0" xfId="0" applyNumberFormat="1" applyFont="1"/>
    <xf numFmtId="167" fontId="1" fillId="0" borderId="0" xfId="0" applyNumberFormat="1" applyFont="1"/>
    <xf numFmtId="0" fontId="31" fillId="2" borderId="3" xfId="0" quotePrefix="1" applyFont="1" applyFill="1" applyBorder="1" applyAlignment="1">
      <alignment horizontal="left" vertical="center"/>
    </xf>
    <xf numFmtId="167" fontId="9" fillId="0" borderId="9" xfId="5" applyNumberFormat="1" applyBorder="1" applyAlignment="1" applyProtection="1">
      <alignment horizontal="right" vertical="center" shrinkToFit="1"/>
      <protection locked="0"/>
    </xf>
    <xf numFmtId="167" fontId="3" fillId="2" borderId="4" xfId="0" applyNumberFormat="1" applyFont="1" applyFill="1" applyBorder="1" applyAlignment="1">
      <alignment horizontal="right"/>
    </xf>
    <xf numFmtId="167" fontId="3" fillId="2" borderId="3" xfId="0" applyNumberFormat="1" applyFont="1" applyFill="1" applyBorder="1" applyAlignment="1">
      <alignment horizontal="right"/>
    </xf>
    <xf numFmtId="166" fontId="0" fillId="0" borderId="0" xfId="0" applyNumberFormat="1"/>
    <xf numFmtId="166" fontId="1" fillId="0" borderId="0" xfId="0" applyNumberFormat="1" applyFont="1"/>
    <xf numFmtId="4" fontId="3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9" fillId="2" borderId="4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166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0" fontId="33" fillId="2" borderId="4" xfId="0" applyFont="1" applyFill="1" applyBorder="1" applyAlignment="1">
      <alignment horizontal="left" vertical="center" wrapText="1"/>
    </xf>
    <xf numFmtId="168" fontId="6" fillId="3" borderId="3" xfId="0" applyNumberFormat="1" applyFont="1" applyFill="1" applyBorder="1" applyAlignment="1">
      <alignment horizontal="right"/>
    </xf>
    <xf numFmtId="166" fontId="6" fillId="3" borderId="3" xfId="1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 wrapText="1"/>
    </xf>
    <xf numFmtId="168" fontId="11" fillId="3" borderId="3" xfId="1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/>
    </xf>
    <xf numFmtId="167" fontId="6" fillId="2" borderId="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 wrapText="1"/>
    </xf>
    <xf numFmtId="166" fontId="6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5" fillId="0" borderId="0" xfId="0" applyFont="1"/>
    <xf numFmtId="0" fontId="0" fillId="5" borderId="0" xfId="0" applyFill="1"/>
    <xf numFmtId="0" fontId="1" fillId="5" borderId="0" xfId="0" applyFont="1" applyFill="1"/>
    <xf numFmtId="166" fontId="0" fillId="5" borderId="0" xfId="0" applyNumberFormat="1" applyFill="1"/>
    <xf numFmtId="14" fontId="0" fillId="6" borderId="0" xfId="0" applyNumberFormat="1" applyFill="1"/>
    <xf numFmtId="0" fontId="1" fillId="6" borderId="0" xfId="0" applyFont="1" applyFill="1"/>
    <xf numFmtId="166" fontId="0" fillId="6" borderId="0" xfId="0" applyNumberFormat="1" applyFill="1"/>
    <xf numFmtId="0" fontId="0" fillId="6" borderId="0" xfId="0" applyFill="1"/>
    <xf numFmtId="0" fontId="0" fillId="7" borderId="0" xfId="0" applyFill="1"/>
    <xf numFmtId="0" fontId="1" fillId="7" borderId="0" xfId="0" applyFont="1" applyFill="1"/>
    <xf numFmtId="166" fontId="0" fillId="7" borderId="0" xfId="0" applyNumberFormat="1" applyFill="1"/>
    <xf numFmtId="0" fontId="0" fillId="8" borderId="0" xfId="0" applyFill="1"/>
    <xf numFmtId="0" fontId="1" fillId="8" borderId="0" xfId="0" applyFont="1" applyFill="1"/>
    <xf numFmtId="166" fontId="0" fillId="8" borderId="0" xfId="0" applyNumberFormat="1" applyFill="1"/>
    <xf numFmtId="0" fontId="0" fillId="9" borderId="0" xfId="0" applyFill="1"/>
    <xf numFmtId="0" fontId="1" fillId="9" borderId="0" xfId="0" applyFont="1" applyFill="1"/>
    <xf numFmtId="166" fontId="0" fillId="9" borderId="0" xfId="0" applyNumberFormat="1" applyFill="1"/>
    <xf numFmtId="0" fontId="0" fillId="10" borderId="0" xfId="0" applyFill="1"/>
    <xf numFmtId="0" fontId="1" fillId="10" borderId="0" xfId="0" applyFont="1" applyFill="1"/>
    <xf numFmtId="166" fontId="0" fillId="10" borderId="0" xfId="0" applyNumberFormat="1" applyFill="1"/>
    <xf numFmtId="0" fontId="0" fillId="11" borderId="0" xfId="0" applyFill="1"/>
    <xf numFmtId="166" fontId="0" fillId="11" borderId="0" xfId="0" applyNumberFormat="1" applyFill="1"/>
    <xf numFmtId="3" fontId="0" fillId="6" borderId="0" xfId="0" applyNumberForma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left" vertical="center" wrapText="1"/>
    </xf>
    <xf numFmtId="1" fontId="19" fillId="2" borderId="2" xfId="0" applyNumberFormat="1" applyFont="1" applyFill="1" applyBorder="1" applyAlignment="1">
      <alignment horizontal="left" vertical="center" wrapText="1"/>
    </xf>
    <xf numFmtId="1" fontId="19" fillId="2" borderId="4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_Podaci" xfId="3" xr:uid="{3EB0C099-64C8-4256-9B7C-1965390DE2F9}"/>
    <cellStyle name="Normalno" xfId="0" builtinId="0"/>
    <cellStyle name="Normalno 2" xfId="2" xr:uid="{2219589C-BA0A-472F-9BD5-A9376B584775}"/>
    <cellStyle name="Normalno 3" xfId="5" xr:uid="{8539D62D-FD61-4F9D-A412-CA50798F560F}"/>
    <cellStyle name="Obično_GFI-POD ver. 1.0.5" xfId="4" xr:uid="{1475B069-C449-43B0-8512-DB3B9D1D2693}"/>
    <cellStyle name="Valuta" xfId="1" builtinId="4"/>
  </cellStyles>
  <dxfs count="0"/>
  <tableStyles count="0" defaultTableStyle="TableStyleMedium2" defaultPivotStyle="PivotStyleLight16"/>
  <colors>
    <mruColors>
      <color rgb="FFFFCC99"/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workbookViewId="0">
      <selection activeCell="A5" sqref="A5:L5"/>
    </sheetView>
  </sheetViews>
  <sheetFormatPr defaultRowHeight="14.4" x14ac:dyDescent="0.3"/>
  <cols>
    <col min="5" max="5" width="17.44140625" customWidth="1"/>
    <col min="6" max="6" width="18.6640625" customWidth="1"/>
    <col min="7" max="7" width="17.6640625" customWidth="1"/>
    <col min="8" max="8" width="20.88671875" customWidth="1"/>
    <col min="9" max="9" width="18.44140625" customWidth="1"/>
    <col min="10" max="10" width="20.6640625" customWidth="1"/>
    <col min="11" max="11" width="21.109375" customWidth="1"/>
    <col min="12" max="12" width="24.44140625" customWidth="1"/>
  </cols>
  <sheetData>
    <row r="1" spans="1:12" x14ac:dyDescent="0.3">
      <c r="A1" s="126" t="s">
        <v>166</v>
      </c>
      <c r="B1" s="126"/>
      <c r="C1" s="126"/>
      <c r="D1" s="126"/>
      <c r="E1" s="126"/>
    </row>
    <row r="2" spans="1:12" x14ac:dyDescent="0.3">
      <c r="A2" s="125" t="s">
        <v>168</v>
      </c>
      <c r="B2" s="125"/>
      <c r="C2" s="125"/>
      <c r="D2" s="125"/>
      <c r="E2" s="125"/>
    </row>
    <row r="3" spans="1:12" x14ac:dyDescent="0.3">
      <c r="A3" s="126" t="s">
        <v>167</v>
      </c>
      <c r="B3" s="126"/>
      <c r="C3" s="126"/>
      <c r="D3" s="101"/>
      <c r="E3" s="101"/>
    </row>
    <row r="4" spans="1:12" x14ac:dyDescent="0.3">
      <c r="A4" s="125" t="s">
        <v>169</v>
      </c>
      <c r="B4" s="125"/>
      <c r="C4" s="125"/>
      <c r="D4" s="101"/>
      <c r="E4" s="101"/>
    </row>
    <row r="5" spans="1:12" ht="42" customHeight="1" x14ac:dyDescent="0.3">
      <c r="A5" s="129" t="s">
        <v>61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8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6" x14ac:dyDescent="0.3">
      <c r="A7" s="129" t="s">
        <v>34</v>
      </c>
      <c r="B7" s="129"/>
      <c r="C7" s="129"/>
      <c r="D7" s="129"/>
      <c r="E7" s="129"/>
      <c r="F7" s="129"/>
      <c r="G7" s="129"/>
      <c r="H7" s="129"/>
      <c r="I7" s="129"/>
      <c r="J7" s="129"/>
      <c r="K7" s="131"/>
      <c r="L7" s="131"/>
    </row>
    <row r="8" spans="1:12" ht="17.399999999999999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8" customHeight="1" x14ac:dyDescent="0.3">
      <c r="A9" s="129" t="s">
        <v>44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ht="17.399999999999999" x14ac:dyDescent="0.3">
      <c r="A10" s="1"/>
      <c r="B10" s="2"/>
      <c r="C10" s="2"/>
      <c r="D10" s="2"/>
      <c r="E10" s="7"/>
      <c r="F10" s="8"/>
      <c r="G10" s="8"/>
      <c r="H10" s="8"/>
      <c r="I10" s="8"/>
      <c r="J10" s="8"/>
      <c r="K10" s="8"/>
      <c r="L10" s="37" t="s">
        <v>49</v>
      </c>
    </row>
    <row r="11" spans="1:12" ht="26.4" x14ac:dyDescent="0.3">
      <c r="A11" s="31"/>
      <c r="B11" s="32"/>
      <c r="C11" s="32"/>
      <c r="D11" s="33"/>
      <c r="E11" s="34"/>
      <c r="F11" s="4" t="s">
        <v>46</v>
      </c>
      <c r="G11" s="4" t="s">
        <v>66</v>
      </c>
      <c r="H11" s="4" t="s">
        <v>47</v>
      </c>
      <c r="I11" s="4" t="s">
        <v>67</v>
      </c>
      <c r="J11" s="4" t="s">
        <v>52</v>
      </c>
      <c r="K11" s="4" t="s">
        <v>53</v>
      </c>
      <c r="L11" s="4" t="s">
        <v>54</v>
      </c>
    </row>
    <row r="12" spans="1:12" x14ac:dyDescent="0.3">
      <c r="A12" s="132" t="s">
        <v>0</v>
      </c>
      <c r="B12" s="133"/>
      <c r="C12" s="133"/>
      <c r="D12" s="133"/>
      <c r="E12" s="134"/>
      <c r="F12" s="65">
        <f>F13+F14</f>
        <v>10463917</v>
      </c>
      <c r="G12" s="93">
        <f>F12/7.5345</f>
        <v>1388800.4512575485</v>
      </c>
      <c r="H12" s="42">
        <f>H13+H14</f>
        <v>9711647</v>
      </c>
      <c r="I12" s="42">
        <f>H12/7.5345</f>
        <v>1288957.0641714777</v>
      </c>
      <c r="J12" s="42">
        <f>J13+J14</f>
        <v>1317880</v>
      </c>
      <c r="K12" s="42">
        <f>K13+K14</f>
        <v>1372426</v>
      </c>
      <c r="L12" s="42">
        <f>L13+L14</f>
        <v>1377805</v>
      </c>
    </row>
    <row r="13" spans="1:12" x14ac:dyDescent="0.3">
      <c r="A13" s="135" t="s">
        <v>1</v>
      </c>
      <c r="B13" s="128"/>
      <c r="C13" s="128"/>
      <c r="D13" s="128"/>
      <c r="E13" s="136"/>
      <c r="F13" s="66">
        <v>10463277</v>
      </c>
      <c r="G13" s="93">
        <f t="shared" ref="G13:G18" si="0">F13/7.5345</f>
        <v>1388715.5086601633</v>
      </c>
      <c r="H13" s="43">
        <v>9710977</v>
      </c>
      <c r="I13" s="43">
        <f>H13/7.5345</f>
        <v>1288868.13988984</v>
      </c>
      <c r="J13" s="43">
        <v>1317800</v>
      </c>
      <c r="K13" s="43">
        <v>1372346</v>
      </c>
      <c r="L13" s="43">
        <v>1377725</v>
      </c>
    </row>
    <row r="14" spans="1:12" x14ac:dyDescent="0.3">
      <c r="A14" s="137" t="s">
        <v>2</v>
      </c>
      <c r="B14" s="136"/>
      <c r="C14" s="136"/>
      <c r="D14" s="136"/>
      <c r="E14" s="136"/>
      <c r="F14" s="66">
        <v>640</v>
      </c>
      <c r="G14" s="93">
        <f t="shared" si="0"/>
        <v>84.942597385360671</v>
      </c>
      <c r="H14" s="43">
        <v>670</v>
      </c>
      <c r="I14" s="43">
        <f>H14/7.5345</f>
        <v>88.924281637799453</v>
      </c>
      <c r="J14" s="43">
        <v>80</v>
      </c>
      <c r="K14" s="43">
        <v>80</v>
      </c>
      <c r="L14" s="43">
        <v>80</v>
      </c>
    </row>
    <row r="15" spans="1:12" x14ac:dyDescent="0.3">
      <c r="A15" s="38" t="s">
        <v>3</v>
      </c>
      <c r="B15" s="39"/>
      <c r="C15" s="39"/>
      <c r="D15" s="39"/>
      <c r="E15" s="39"/>
      <c r="F15" s="67">
        <f>F16+F17</f>
        <v>10262358</v>
      </c>
      <c r="G15" s="93">
        <f t="shared" si="0"/>
        <v>1362048.974716305</v>
      </c>
      <c r="H15" s="42">
        <f t="shared" ref="H15:I15" si="1">H16+H17</f>
        <v>9711647</v>
      </c>
      <c r="I15" s="42">
        <f t="shared" si="1"/>
        <v>1288957.0641714777</v>
      </c>
      <c r="J15" s="42">
        <f t="shared" ref="J15" si="2">J16+J17</f>
        <v>1318279</v>
      </c>
      <c r="K15" s="42">
        <f t="shared" ref="K15" si="3">K16+K17</f>
        <v>1372824</v>
      </c>
      <c r="L15" s="42">
        <f t="shared" ref="L15" si="4">L16+L17</f>
        <v>1378203</v>
      </c>
    </row>
    <row r="16" spans="1:12" x14ac:dyDescent="0.3">
      <c r="A16" s="127" t="s">
        <v>4</v>
      </c>
      <c r="B16" s="128"/>
      <c r="C16" s="128"/>
      <c r="D16" s="128"/>
      <c r="E16" s="128"/>
      <c r="F16" s="66">
        <v>10013033</v>
      </c>
      <c r="G16" s="93">
        <f t="shared" si="0"/>
        <v>1328957.8605083283</v>
      </c>
      <c r="H16" s="43">
        <v>9284977</v>
      </c>
      <c r="I16" s="43">
        <f>H16/7.5345</f>
        <v>1232328.2235052092</v>
      </c>
      <c r="J16" s="43">
        <v>1315280</v>
      </c>
      <c r="K16" s="43">
        <v>1316735</v>
      </c>
      <c r="L16" s="94">
        <v>1322114</v>
      </c>
    </row>
    <row r="17" spans="1:12" x14ac:dyDescent="0.3">
      <c r="A17" s="137" t="s">
        <v>5</v>
      </c>
      <c r="B17" s="136"/>
      <c r="C17" s="136"/>
      <c r="D17" s="136"/>
      <c r="E17" s="136"/>
      <c r="F17" s="66">
        <v>249325</v>
      </c>
      <c r="G17" s="93">
        <f t="shared" si="0"/>
        <v>33091.114207976636</v>
      </c>
      <c r="H17" s="43">
        <v>426670</v>
      </c>
      <c r="I17" s="43">
        <f>H17/7.5345</f>
        <v>56628.840666268494</v>
      </c>
      <c r="J17" s="43">
        <v>2999</v>
      </c>
      <c r="K17" s="43">
        <v>56089</v>
      </c>
      <c r="L17" s="94">
        <v>56089</v>
      </c>
    </row>
    <row r="18" spans="1:12" x14ac:dyDescent="0.3">
      <c r="A18" s="140" t="s">
        <v>6</v>
      </c>
      <c r="B18" s="133"/>
      <c r="C18" s="133"/>
      <c r="D18" s="133"/>
      <c r="E18" s="133"/>
      <c r="F18" s="68">
        <f>F12-F15</f>
        <v>201559</v>
      </c>
      <c r="G18" s="95">
        <f t="shared" si="0"/>
        <v>26751.47654124361</v>
      </c>
      <c r="H18" s="92">
        <f>H12-H15</f>
        <v>0</v>
      </c>
      <c r="I18" s="92">
        <v>0</v>
      </c>
      <c r="J18" s="96">
        <f>J12-J15</f>
        <v>-399</v>
      </c>
      <c r="K18" s="96">
        <f>K12-K15</f>
        <v>-398</v>
      </c>
      <c r="L18" s="96">
        <v>398</v>
      </c>
    </row>
    <row r="19" spans="1:12" ht="17.399999999999999" x14ac:dyDescent="0.3">
      <c r="A19" s="5"/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</row>
    <row r="20" spans="1:12" ht="18" customHeight="1" x14ac:dyDescent="0.3">
      <c r="A20" s="129" t="s">
        <v>45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17.399999999999999" x14ac:dyDescent="0.3">
      <c r="A21" s="5"/>
      <c r="B21" s="9"/>
      <c r="C21" s="9"/>
      <c r="D21" s="9"/>
      <c r="E21" s="9"/>
      <c r="F21" s="9"/>
      <c r="G21" s="9"/>
      <c r="H21" s="9"/>
      <c r="I21" s="9"/>
      <c r="J21" s="3"/>
      <c r="K21" s="3"/>
      <c r="L21" s="3"/>
    </row>
    <row r="22" spans="1:12" ht="26.4" x14ac:dyDescent="0.3">
      <c r="A22" s="31"/>
      <c r="B22" s="32"/>
      <c r="C22" s="32"/>
      <c r="D22" s="33"/>
      <c r="E22" s="34"/>
      <c r="F22" s="4" t="s">
        <v>12</v>
      </c>
      <c r="G22" s="4"/>
      <c r="H22" s="4" t="s">
        <v>13</v>
      </c>
      <c r="I22" s="4"/>
      <c r="J22" s="4" t="s">
        <v>52</v>
      </c>
      <c r="K22" s="4" t="s">
        <v>53</v>
      </c>
      <c r="L22" s="4" t="s">
        <v>54</v>
      </c>
    </row>
    <row r="23" spans="1:12" ht="15.75" customHeight="1" x14ac:dyDescent="0.3">
      <c r="A23" s="135" t="s">
        <v>8</v>
      </c>
      <c r="B23" s="138"/>
      <c r="C23" s="138"/>
      <c r="D23" s="138"/>
      <c r="E23" s="139"/>
      <c r="F23" s="36"/>
      <c r="G23" s="36"/>
      <c r="H23" s="36">
        <v>0</v>
      </c>
      <c r="I23" s="36"/>
      <c r="J23" s="36"/>
      <c r="K23" s="36"/>
      <c r="L23" s="36"/>
    </row>
    <row r="24" spans="1:12" x14ac:dyDescent="0.3">
      <c r="A24" s="135" t="s">
        <v>9</v>
      </c>
      <c r="B24" s="128"/>
      <c r="C24" s="128"/>
      <c r="D24" s="128"/>
      <c r="E24" s="128"/>
      <c r="F24" s="36">
        <v>0</v>
      </c>
      <c r="G24" s="36"/>
      <c r="H24" s="36">
        <v>0</v>
      </c>
      <c r="I24" s="36"/>
      <c r="J24" s="36"/>
      <c r="K24" s="36"/>
      <c r="L24" s="36"/>
    </row>
    <row r="25" spans="1:12" x14ac:dyDescent="0.3">
      <c r="A25" s="140" t="s">
        <v>10</v>
      </c>
      <c r="B25" s="133"/>
      <c r="C25" s="133"/>
      <c r="D25" s="133"/>
      <c r="E25" s="133"/>
      <c r="F25" s="35">
        <v>0</v>
      </c>
      <c r="G25" s="35"/>
      <c r="H25" s="35">
        <v>0</v>
      </c>
      <c r="I25" s="35"/>
      <c r="J25" s="35">
        <v>0</v>
      </c>
      <c r="K25" s="35">
        <v>0</v>
      </c>
      <c r="L25" s="35">
        <v>0</v>
      </c>
    </row>
    <row r="26" spans="1:12" ht="17.399999999999999" x14ac:dyDescent="0.3">
      <c r="A26" s="25"/>
      <c r="B26" s="9"/>
      <c r="C26" s="9"/>
      <c r="D26" s="9"/>
      <c r="E26" s="9"/>
      <c r="F26" s="9"/>
      <c r="G26" s="9"/>
      <c r="H26" s="9"/>
      <c r="I26" s="9"/>
      <c r="J26" s="3"/>
      <c r="K26" s="3"/>
      <c r="L26" s="3"/>
    </row>
    <row r="27" spans="1:12" ht="18" customHeight="1" x14ac:dyDescent="0.3">
      <c r="A27" s="129" t="s">
        <v>63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7.399999999999999" x14ac:dyDescent="0.3">
      <c r="A28" s="25"/>
      <c r="B28" s="9"/>
      <c r="C28" s="9"/>
      <c r="D28" s="9"/>
      <c r="E28" s="9"/>
      <c r="F28" s="9"/>
      <c r="G28" s="9"/>
      <c r="H28" s="9"/>
      <c r="I28" s="9"/>
      <c r="J28" s="3"/>
      <c r="K28" s="3"/>
      <c r="L28" s="3"/>
    </row>
    <row r="29" spans="1:12" ht="26.4" x14ac:dyDescent="0.3">
      <c r="A29" s="31"/>
      <c r="B29" s="32"/>
      <c r="C29" s="32"/>
      <c r="D29" s="33"/>
      <c r="E29" s="34"/>
      <c r="F29" s="4" t="s">
        <v>12</v>
      </c>
      <c r="G29" s="4" t="s">
        <v>71</v>
      </c>
      <c r="H29" s="4" t="s">
        <v>13</v>
      </c>
      <c r="I29" s="4" t="s">
        <v>110</v>
      </c>
      <c r="J29" s="4" t="s">
        <v>52</v>
      </c>
      <c r="K29" s="4" t="s">
        <v>53</v>
      </c>
      <c r="L29" s="4" t="s">
        <v>54</v>
      </c>
    </row>
    <row r="30" spans="1:12" ht="24.75" customHeight="1" x14ac:dyDescent="0.3">
      <c r="A30" s="143" t="s">
        <v>48</v>
      </c>
      <c r="B30" s="144"/>
      <c r="C30" s="144"/>
      <c r="D30" s="144"/>
      <c r="E30" s="145"/>
      <c r="F30" s="70">
        <v>-144585</v>
      </c>
      <c r="G30" s="70">
        <f>F30/7.5345</f>
        <v>-19189.727254628706</v>
      </c>
      <c r="H30" s="70">
        <v>56974</v>
      </c>
      <c r="I30" s="70">
        <f>H30/7.5345</f>
        <v>7561.7492866149041</v>
      </c>
      <c r="J30" s="70">
        <v>398</v>
      </c>
      <c r="K30" s="70">
        <v>398</v>
      </c>
      <c r="L30" s="71">
        <v>398</v>
      </c>
    </row>
    <row r="31" spans="1:12" ht="30" customHeight="1" x14ac:dyDescent="0.3">
      <c r="A31" s="146" t="s">
        <v>7</v>
      </c>
      <c r="B31" s="147"/>
      <c r="C31" s="147"/>
      <c r="D31" s="147"/>
      <c r="E31" s="148"/>
      <c r="F31" s="72"/>
      <c r="G31" s="70">
        <f t="shared" ref="G31:G34" si="5">F31/7.5345</f>
        <v>0</v>
      </c>
      <c r="H31" s="73"/>
      <c r="I31" s="73"/>
      <c r="J31" s="73"/>
      <c r="K31" s="73"/>
      <c r="L31" s="69"/>
    </row>
    <row r="32" spans="1:12" x14ac:dyDescent="0.3">
      <c r="F32" s="74"/>
      <c r="G32" s="70">
        <f t="shared" si="5"/>
        <v>0</v>
      </c>
      <c r="H32" s="74"/>
      <c r="I32" s="74"/>
      <c r="J32" s="74"/>
      <c r="K32" s="74"/>
      <c r="L32" s="74"/>
    </row>
    <row r="33" spans="1:12" x14ac:dyDescent="0.3">
      <c r="F33" s="75">
        <v>-144585</v>
      </c>
      <c r="G33" s="70">
        <f t="shared" si="5"/>
        <v>-19189.727254628706</v>
      </c>
      <c r="H33" s="76">
        <v>56974</v>
      </c>
      <c r="I33" s="77">
        <f>H33/7.5345</f>
        <v>7561.7492866149041</v>
      </c>
      <c r="J33" s="74">
        <v>398</v>
      </c>
      <c r="K33" s="74">
        <v>398</v>
      </c>
      <c r="L33" s="74">
        <v>398</v>
      </c>
    </row>
    <row r="34" spans="1:12" x14ac:dyDescent="0.3">
      <c r="A34" s="127" t="s">
        <v>11</v>
      </c>
      <c r="B34" s="128"/>
      <c r="C34" s="128"/>
      <c r="D34" s="128"/>
      <c r="E34" s="128"/>
      <c r="F34" s="36">
        <v>0</v>
      </c>
      <c r="G34" s="40">
        <f t="shared" si="5"/>
        <v>0</v>
      </c>
      <c r="H34" s="36">
        <v>0</v>
      </c>
      <c r="I34" s="36"/>
      <c r="J34" s="36">
        <v>0</v>
      </c>
      <c r="K34" s="36">
        <v>0</v>
      </c>
      <c r="L34" s="36">
        <v>0</v>
      </c>
    </row>
    <row r="35" spans="1:12" ht="11.25" customHeight="1" x14ac:dyDescent="0.3">
      <c r="A35" s="20"/>
      <c r="B35" s="21"/>
      <c r="C35" s="21"/>
      <c r="D35" s="21"/>
      <c r="E35" s="21"/>
      <c r="F35" s="22"/>
      <c r="G35" s="22"/>
      <c r="H35" s="22"/>
      <c r="I35" s="22"/>
      <c r="J35" s="22"/>
      <c r="K35" s="22"/>
      <c r="L35" s="22"/>
    </row>
    <row r="36" spans="1:12" ht="29.25" customHeight="1" x14ac:dyDescent="0.3">
      <c r="A36" s="141" t="s">
        <v>64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8.25" customHeight="1" x14ac:dyDescent="0.3"/>
    <row r="38" spans="1:12" x14ac:dyDescent="0.3">
      <c r="A38" s="141" t="s">
        <v>50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8.25" customHeight="1" x14ac:dyDescent="0.3"/>
    <row r="40" spans="1:12" ht="29.25" customHeight="1" x14ac:dyDescent="0.3">
      <c r="A40" s="141" t="s">
        <v>51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</sheetData>
  <mergeCells count="22">
    <mergeCell ref="A40:L40"/>
    <mergeCell ref="A27:L27"/>
    <mergeCell ref="A36:L36"/>
    <mergeCell ref="A34:E34"/>
    <mergeCell ref="A38:L38"/>
    <mergeCell ref="A30:E30"/>
    <mergeCell ref="A31:E31"/>
    <mergeCell ref="A23:E23"/>
    <mergeCell ref="A24:E24"/>
    <mergeCell ref="A25:E25"/>
    <mergeCell ref="A17:E17"/>
    <mergeCell ref="A18:E18"/>
    <mergeCell ref="A1:E1"/>
    <mergeCell ref="A3:C3"/>
    <mergeCell ref="A16:E16"/>
    <mergeCell ref="A9:L9"/>
    <mergeCell ref="A20:L20"/>
    <mergeCell ref="A5:L5"/>
    <mergeCell ref="A7:L7"/>
    <mergeCell ref="A12:E12"/>
    <mergeCell ref="A13:E13"/>
    <mergeCell ref="A14:E1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7"/>
  <sheetViews>
    <sheetView topLeftCell="A37" zoomScale="82" zoomScaleNormal="82" workbookViewId="0">
      <selection activeCell="I27" sqref="I27"/>
    </sheetView>
  </sheetViews>
  <sheetFormatPr defaultRowHeight="14.4" x14ac:dyDescent="0.3"/>
  <cols>
    <col min="1" max="1" width="7.44140625" bestFit="1" customWidth="1"/>
    <col min="2" max="2" width="12.33203125" customWidth="1"/>
    <col min="3" max="3" width="10.5546875" customWidth="1"/>
    <col min="4" max="4" width="27.88671875" customWidth="1"/>
    <col min="5" max="5" width="22.88671875" customWidth="1"/>
    <col min="6" max="6" width="23" customWidth="1"/>
    <col min="7" max="7" width="22.88671875" customWidth="1"/>
    <col min="8" max="11" width="25.33203125" customWidth="1"/>
  </cols>
  <sheetData>
    <row r="1" spans="1:11" ht="42" customHeight="1" x14ac:dyDescent="0.3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6" x14ac:dyDescent="0.3">
      <c r="A3" s="129" t="s">
        <v>34</v>
      </c>
      <c r="B3" s="129"/>
      <c r="C3" s="129"/>
      <c r="D3" s="129"/>
      <c r="E3" s="129"/>
      <c r="F3" s="129"/>
      <c r="G3" s="129"/>
      <c r="H3" s="129"/>
      <c r="I3" s="129"/>
      <c r="J3" s="131"/>
      <c r="K3" s="131"/>
    </row>
    <row r="4" spans="1:11" ht="17.399999999999999" x14ac:dyDescent="0.3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3">
      <c r="A5" s="129" t="s">
        <v>15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7.399999999999999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15.6" x14ac:dyDescent="0.3">
      <c r="A7" s="129" t="s">
        <v>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7.399999999999999" x14ac:dyDescent="0.3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26.4" x14ac:dyDescent="0.3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23" t="s">
        <v>72</v>
      </c>
      <c r="G9" s="24" t="s">
        <v>161</v>
      </c>
      <c r="H9" s="24" t="s">
        <v>73</v>
      </c>
      <c r="I9" s="24" t="s">
        <v>74</v>
      </c>
      <c r="J9" s="24" t="s">
        <v>53</v>
      </c>
      <c r="K9" s="24" t="s">
        <v>54</v>
      </c>
    </row>
    <row r="10" spans="1:11" ht="15.75" customHeight="1" x14ac:dyDescent="0.3">
      <c r="A10" s="13">
        <v>6</v>
      </c>
      <c r="B10" s="13"/>
      <c r="C10" s="13"/>
      <c r="D10" s="13" t="s">
        <v>19</v>
      </c>
      <c r="E10" s="49">
        <f>E11+E14+E16+E18+E22+E23</f>
        <v>10463277</v>
      </c>
      <c r="F10" s="10">
        <f>E10/7.5345</f>
        <v>1388715.5086601633</v>
      </c>
      <c r="G10" s="11">
        <f>G11+G14+G16+G18+G22</f>
        <v>9703977</v>
      </c>
      <c r="H10" s="11">
        <f>H11+H14+H16+H18+H22</f>
        <v>1287939.0802309373</v>
      </c>
      <c r="I10" s="84">
        <f>I11+I14+I16+I18+I22</f>
        <v>1317802</v>
      </c>
      <c r="J10" s="84">
        <f>J11+J14+J16+J18+J22</f>
        <v>1372348</v>
      </c>
      <c r="K10" s="84">
        <f>K11+K14+K16+K18+K22</f>
        <v>1377725</v>
      </c>
    </row>
    <row r="11" spans="1:11" ht="39.6" x14ac:dyDescent="0.3">
      <c r="A11" s="13"/>
      <c r="B11" s="13">
        <v>63</v>
      </c>
      <c r="C11" s="17"/>
      <c r="D11" s="17" t="s">
        <v>56</v>
      </c>
      <c r="E11" s="49">
        <f>E12+E13</f>
        <v>7862708</v>
      </c>
      <c r="F11" s="10">
        <f>E11/7.5345</f>
        <v>1043560.6875041475</v>
      </c>
      <c r="G11" s="61">
        <f>G12</f>
        <v>7906277</v>
      </c>
      <c r="H11" s="11">
        <f>H12</f>
        <v>1049343.2875439643</v>
      </c>
      <c r="I11" s="11">
        <v>1127316</v>
      </c>
      <c r="J11" s="11">
        <v>1128775</v>
      </c>
      <c r="K11" s="11">
        <v>1134152</v>
      </c>
    </row>
    <row r="12" spans="1:11" ht="34.200000000000003" x14ac:dyDescent="0.3">
      <c r="A12" s="13"/>
      <c r="B12" s="17"/>
      <c r="C12" s="48" t="s">
        <v>78</v>
      </c>
      <c r="D12" s="52" t="s">
        <v>96</v>
      </c>
      <c r="E12" s="54">
        <v>7850430</v>
      </c>
      <c r="F12" s="10">
        <f>E12/7.5345</f>
        <v>1041931.1168624328</v>
      </c>
      <c r="G12" s="11">
        <v>7906277</v>
      </c>
      <c r="H12" s="11">
        <f>G12/7.5345</f>
        <v>1049343.2875439643</v>
      </c>
      <c r="I12" s="11">
        <v>1127316</v>
      </c>
      <c r="J12" s="11">
        <v>1128774</v>
      </c>
      <c r="K12" s="11">
        <v>1134152</v>
      </c>
    </row>
    <row r="13" spans="1:11" x14ac:dyDescent="0.3">
      <c r="A13" s="13"/>
      <c r="B13" s="17"/>
      <c r="C13" s="48" t="s">
        <v>78</v>
      </c>
      <c r="D13" s="47" t="s">
        <v>147</v>
      </c>
      <c r="E13" s="46">
        <v>12278</v>
      </c>
      <c r="F13" s="10">
        <f>E13/7.5345</f>
        <v>1629.5706417147785</v>
      </c>
      <c r="G13" s="11"/>
      <c r="H13" s="11">
        <f t="shared" ref="H13:H28" si="0">G13/7.5345</f>
        <v>0</v>
      </c>
      <c r="I13" s="11"/>
      <c r="J13" s="11"/>
      <c r="K13" s="11"/>
    </row>
    <row r="14" spans="1:11" x14ac:dyDescent="0.3">
      <c r="A14" s="13"/>
      <c r="B14" s="13">
        <v>64</v>
      </c>
      <c r="C14" s="45"/>
      <c r="D14" s="17" t="s">
        <v>75</v>
      </c>
      <c r="E14" s="49">
        <v>1567</v>
      </c>
      <c r="F14" s="49">
        <f t="shared" ref="F14:F29" si="1">E14/7.5345</f>
        <v>207.97664078571901</v>
      </c>
      <c r="G14" s="61">
        <v>1000</v>
      </c>
      <c r="H14" s="61">
        <f t="shared" si="0"/>
        <v>132.72280841462606</v>
      </c>
      <c r="I14" s="61">
        <v>133</v>
      </c>
      <c r="J14" s="61">
        <v>133</v>
      </c>
      <c r="K14" s="61">
        <v>133</v>
      </c>
    </row>
    <row r="15" spans="1:11" x14ac:dyDescent="0.3">
      <c r="A15" s="13"/>
      <c r="B15" s="17"/>
      <c r="C15" s="44" t="s">
        <v>82</v>
      </c>
      <c r="D15" s="48" t="s">
        <v>41</v>
      </c>
      <c r="E15" s="50">
        <v>1567</v>
      </c>
      <c r="F15" s="10">
        <f t="shared" si="1"/>
        <v>207.97664078571901</v>
      </c>
      <c r="G15" s="11">
        <v>1000</v>
      </c>
      <c r="H15" s="11">
        <f t="shared" si="0"/>
        <v>132.72280841462606</v>
      </c>
      <c r="I15" s="11">
        <v>133</v>
      </c>
      <c r="J15" s="11">
        <v>133</v>
      </c>
      <c r="K15" s="11">
        <v>133</v>
      </c>
    </row>
    <row r="16" spans="1:11" x14ac:dyDescent="0.3">
      <c r="A16" s="13"/>
      <c r="B16" s="13">
        <v>65</v>
      </c>
      <c r="C16" s="17"/>
      <c r="D16" s="17" t="s">
        <v>76</v>
      </c>
      <c r="E16" s="49">
        <v>21435</v>
      </c>
      <c r="F16" s="49">
        <f t="shared" si="1"/>
        <v>2844.9133983675092</v>
      </c>
      <c r="G16" s="61">
        <v>25500</v>
      </c>
      <c r="H16" s="61">
        <f t="shared" si="0"/>
        <v>3384.431614572964</v>
      </c>
      <c r="I16" s="61">
        <v>3384</v>
      </c>
      <c r="J16" s="61">
        <v>3384</v>
      </c>
      <c r="K16" s="61">
        <v>3384</v>
      </c>
    </row>
    <row r="17" spans="1:11" ht="24" customHeight="1" x14ac:dyDescent="0.3">
      <c r="A17" s="13"/>
      <c r="B17" s="17"/>
      <c r="C17" s="48" t="s">
        <v>79</v>
      </c>
      <c r="D17" s="48" t="s">
        <v>80</v>
      </c>
      <c r="E17" s="10">
        <v>21435</v>
      </c>
      <c r="F17" s="10">
        <f t="shared" si="1"/>
        <v>2844.9133983675092</v>
      </c>
      <c r="G17" s="11">
        <v>25500</v>
      </c>
      <c r="H17" s="11">
        <f t="shared" si="0"/>
        <v>3384.431614572964</v>
      </c>
      <c r="I17" s="11">
        <v>3384</v>
      </c>
      <c r="J17" s="11">
        <v>3384</v>
      </c>
      <c r="K17" s="11">
        <v>3384</v>
      </c>
    </row>
    <row r="18" spans="1:11" x14ac:dyDescent="0.3">
      <c r="A18" s="13"/>
      <c r="B18" s="13">
        <v>66</v>
      </c>
      <c r="C18" s="17"/>
      <c r="D18" s="17" t="s">
        <v>77</v>
      </c>
      <c r="E18" s="49">
        <v>52516</v>
      </c>
      <c r="F18" s="10">
        <f t="shared" si="1"/>
        <v>6970.0710067025011</v>
      </c>
      <c r="G18" s="61">
        <f>G19+G20</f>
        <v>69000</v>
      </c>
      <c r="H18" s="61">
        <f t="shared" si="0"/>
        <v>9157.8737806091976</v>
      </c>
      <c r="I18" s="61">
        <v>9158</v>
      </c>
      <c r="J18" s="61">
        <f>J19+J20</f>
        <v>9158</v>
      </c>
      <c r="K18" s="61">
        <f>K19+K20</f>
        <v>9158</v>
      </c>
    </row>
    <row r="19" spans="1:11" x14ac:dyDescent="0.3">
      <c r="A19" s="13"/>
      <c r="B19" s="17"/>
      <c r="C19" s="48" t="s">
        <v>83</v>
      </c>
      <c r="D19" s="48" t="s">
        <v>81</v>
      </c>
      <c r="E19" s="10">
        <v>1234</v>
      </c>
      <c r="F19" s="10">
        <f t="shared" si="1"/>
        <v>163.77994558364855</v>
      </c>
      <c r="G19" s="11">
        <v>14000</v>
      </c>
      <c r="H19" s="11">
        <f t="shared" si="0"/>
        <v>1858.1193178047647</v>
      </c>
      <c r="I19" s="11">
        <v>1858</v>
      </c>
      <c r="J19" s="11">
        <v>1858</v>
      </c>
      <c r="K19" s="11">
        <v>1858</v>
      </c>
    </row>
    <row r="20" spans="1:11" x14ac:dyDescent="0.3">
      <c r="A20" s="14"/>
      <c r="B20" s="14"/>
      <c r="C20" s="15" t="s">
        <v>82</v>
      </c>
      <c r="D20" s="15" t="s">
        <v>90</v>
      </c>
      <c r="E20" s="10">
        <v>51282</v>
      </c>
      <c r="F20" s="10">
        <f t="shared" si="1"/>
        <v>6806.2910611188527</v>
      </c>
      <c r="G20" s="11">
        <v>55000</v>
      </c>
      <c r="H20" s="11">
        <f t="shared" si="0"/>
        <v>7299.7544628044325</v>
      </c>
      <c r="I20" s="11">
        <v>7300</v>
      </c>
      <c r="J20" s="11">
        <v>7300</v>
      </c>
      <c r="K20" s="11">
        <v>7300</v>
      </c>
    </row>
    <row r="21" spans="1:11" x14ac:dyDescent="0.3">
      <c r="A21" s="14"/>
      <c r="B21" s="28" t="s">
        <v>57</v>
      </c>
      <c r="C21" s="15"/>
      <c r="D21" s="15"/>
      <c r="E21" s="10"/>
      <c r="F21" s="10">
        <f t="shared" si="1"/>
        <v>0</v>
      </c>
      <c r="G21" s="11"/>
      <c r="H21" s="11">
        <f t="shared" si="0"/>
        <v>0</v>
      </c>
      <c r="I21" s="11"/>
      <c r="J21" s="11"/>
      <c r="K21" s="11"/>
    </row>
    <row r="22" spans="1:11" ht="39.6" x14ac:dyDescent="0.3">
      <c r="A22" s="14"/>
      <c r="B22" s="28">
        <v>67</v>
      </c>
      <c r="C22" s="15" t="s">
        <v>92</v>
      </c>
      <c r="D22" s="17" t="s">
        <v>58</v>
      </c>
      <c r="E22" s="49">
        <v>2524981</v>
      </c>
      <c r="F22" s="10">
        <f t="shared" si="1"/>
        <v>335122.56951357087</v>
      </c>
      <c r="G22" s="11">
        <v>1702200</v>
      </c>
      <c r="H22" s="61">
        <f t="shared" si="0"/>
        <v>225920.76448337646</v>
      </c>
      <c r="I22" s="61">
        <v>177811</v>
      </c>
      <c r="J22" s="11">
        <v>230898</v>
      </c>
      <c r="K22" s="11">
        <v>230898</v>
      </c>
    </row>
    <row r="23" spans="1:11" ht="22.8" x14ac:dyDescent="0.3">
      <c r="A23" s="14"/>
      <c r="B23" s="28">
        <v>68</v>
      </c>
      <c r="C23" s="15"/>
      <c r="D23" s="58" t="s">
        <v>84</v>
      </c>
      <c r="E23" s="49">
        <v>70</v>
      </c>
      <c r="F23" s="10">
        <f t="shared" si="1"/>
        <v>9.2905965890238225</v>
      </c>
      <c r="G23" s="11"/>
      <c r="H23" s="11">
        <f t="shared" si="0"/>
        <v>0</v>
      </c>
      <c r="I23" s="84"/>
      <c r="J23" s="84"/>
      <c r="K23" s="84"/>
    </row>
    <row r="24" spans="1:11" x14ac:dyDescent="0.3">
      <c r="A24" s="14"/>
      <c r="B24" s="28"/>
      <c r="C24" s="15" t="s">
        <v>82</v>
      </c>
      <c r="D24" s="15" t="s">
        <v>41</v>
      </c>
      <c r="E24" s="10">
        <v>70</v>
      </c>
      <c r="F24" s="10">
        <f t="shared" si="1"/>
        <v>9.2905965890238225</v>
      </c>
      <c r="G24" s="11">
        <v>0</v>
      </c>
      <c r="H24" s="11">
        <f t="shared" si="0"/>
        <v>0</v>
      </c>
      <c r="I24" s="41"/>
      <c r="J24" s="11"/>
      <c r="K24" s="11"/>
    </row>
    <row r="25" spans="1:11" ht="26.4" x14ac:dyDescent="0.3">
      <c r="A25" s="14"/>
      <c r="B25" s="14"/>
      <c r="C25" s="15" t="s">
        <v>97</v>
      </c>
      <c r="D25" s="19" t="s">
        <v>60</v>
      </c>
      <c r="E25" s="10"/>
      <c r="F25" s="10">
        <f t="shared" si="1"/>
        <v>0</v>
      </c>
      <c r="G25" s="11">
        <v>0</v>
      </c>
      <c r="H25" s="11">
        <f t="shared" si="0"/>
        <v>0</v>
      </c>
      <c r="I25" s="11"/>
      <c r="J25" s="11"/>
      <c r="K25" s="11"/>
    </row>
    <row r="26" spans="1:11" ht="26.4" x14ac:dyDescent="0.3">
      <c r="A26" s="16">
        <v>7</v>
      </c>
      <c r="B26" s="16"/>
      <c r="C26" s="16"/>
      <c r="D26" s="26" t="s">
        <v>21</v>
      </c>
      <c r="E26" s="49">
        <v>640</v>
      </c>
      <c r="F26" s="10">
        <f t="shared" si="1"/>
        <v>84.942597385360671</v>
      </c>
      <c r="G26" s="61">
        <v>670</v>
      </c>
      <c r="H26" s="61">
        <v>670</v>
      </c>
      <c r="I26" s="61">
        <v>80</v>
      </c>
      <c r="J26" s="61">
        <v>80</v>
      </c>
      <c r="K26" s="61">
        <v>80</v>
      </c>
    </row>
    <row r="27" spans="1:11" ht="26.4" x14ac:dyDescent="0.3">
      <c r="A27" s="17"/>
      <c r="B27" s="17">
        <v>72</v>
      </c>
      <c r="C27" s="17"/>
      <c r="D27" s="27" t="s">
        <v>55</v>
      </c>
      <c r="E27" s="10">
        <v>640</v>
      </c>
      <c r="F27" s="10">
        <f t="shared" si="1"/>
        <v>84.942597385360671</v>
      </c>
      <c r="G27" s="11">
        <v>670</v>
      </c>
      <c r="H27" s="11">
        <f t="shared" si="0"/>
        <v>88.924281637799453</v>
      </c>
      <c r="I27" s="11">
        <v>80</v>
      </c>
      <c r="J27" s="11">
        <v>80</v>
      </c>
      <c r="K27" s="12">
        <v>80</v>
      </c>
    </row>
    <row r="28" spans="1:11" ht="26.4" x14ac:dyDescent="0.3">
      <c r="A28" s="17"/>
      <c r="B28" s="17"/>
      <c r="C28" s="57" t="s">
        <v>85</v>
      </c>
      <c r="D28" s="19" t="s">
        <v>86</v>
      </c>
      <c r="E28" s="10">
        <v>640</v>
      </c>
      <c r="F28" s="10">
        <f t="shared" si="1"/>
        <v>84.942597385360671</v>
      </c>
      <c r="G28" s="11">
        <v>670</v>
      </c>
      <c r="H28" s="88">
        <f t="shared" si="0"/>
        <v>88.924281637799453</v>
      </c>
      <c r="I28" s="11">
        <v>80</v>
      </c>
      <c r="J28" s="11">
        <v>80</v>
      </c>
      <c r="K28" s="11">
        <v>80</v>
      </c>
    </row>
    <row r="29" spans="1:11" x14ac:dyDescent="0.3">
      <c r="D29" t="s">
        <v>87</v>
      </c>
      <c r="E29" s="77">
        <f>E26+E10</f>
        <v>10463917</v>
      </c>
      <c r="F29" s="97">
        <f t="shared" si="1"/>
        <v>1388800.4512575485</v>
      </c>
      <c r="G29" s="98">
        <f>G11+G14+G16+G18+G22+G23+G27</f>
        <v>9704647</v>
      </c>
      <c r="H29" s="97">
        <f>H26+H10</f>
        <v>1288609.0802309373</v>
      </c>
      <c r="I29" s="56">
        <f>I26+I10</f>
        <v>1317882</v>
      </c>
      <c r="J29" s="56">
        <f>J26+J10</f>
        <v>1372428</v>
      </c>
      <c r="K29" s="56">
        <f>K26+K10</f>
        <v>1377805</v>
      </c>
    </row>
    <row r="30" spans="1:11" ht="25.8" x14ac:dyDescent="0.3">
      <c r="G30" s="60" t="s">
        <v>88</v>
      </c>
      <c r="H30" s="55" t="s">
        <v>89</v>
      </c>
      <c r="I30" s="102" t="s">
        <v>91</v>
      </c>
      <c r="J30" s="55" t="s">
        <v>91</v>
      </c>
      <c r="K30" s="55" t="s">
        <v>91</v>
      </c>
    </row>
    <row r="32" spans="1:11" ht="15.6" x14ac:dyDescent="0.3">
      <c r="A32" s="129" t="s">
        <v>22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ht="17.399999999999999" x14ac:dyDescent="0.3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</row>
    <row r="34" spans="1:11" ht="26.4" x14ac:dyDescent="0.3">
      <c r="A34" s="24" t="s">
        <v>16</v>
      </c>
      <c r="B34" s="23" t="s">
        <v>17</v>
      </c>
      <c r="C34" s="23" t="s">
        <v>18</v>
      </c>
      <c r="D34" s="23" t="s">
        <v>23</v>
      </c>
      <c r="E34" s="23" t="s">
        <v>117</v>
      </c>
      <c r="F34" s="23" t="s">
        <v>71</v>
      </c>
      <c r="G34" s="24" t="s">
        <v>116</v>
      </c>
      <c r="H34" s="24" t="s">
        <v>73</v>
      </c>
      <c r="I34" s="24" t="s">
        <v>74</v>
      </c>
      <c r="J34" s="24" t="s">
        <v>113</v>
      </c>
      <c r="K34" s="24" t="s">
        <v>114</v>
      </c>
    </row>
    <row r="35" spans="1:11" ht="15.75" customHeight="1" x14ac:dyDescent="0.3">
      <c r="A35" s="13">
        <v>3</v>
      </c>
      <c r="B35" s="13"/>
      <c r="C35" s="13"/>
      <c r="D35" s="13" t="s">
        <v>24</v>
      </c>
      <c r="E35" s="49">
        <f t="shared" ref="E35:K35" si="2">E36+E40+E53</f>
        <v>10013033</v>
      </c>
      <c r="F35" s="10">
        <f t="shared" si="2"/>
        <v>1328957.8605083283</v>
      </c>
      <c r="G35" s="11">
        <f t="shared" si="2"/>
        <v>9284977</v>
      </c>
      <c r="H35" s="11">
        <f t="shared" si="2"/>
        <v>1232328.2235052092</v>
      </c>
      <c r="I35" s="11">
        <f t="shared" si="2"/>
        <v>1315279</v>
      </c>
      <c r="J35" s="11">
        <f t="shared" si="2"/>
        <v>1316737</v>
      </c>
      <c r="K35" s="11">
        <f t="shared" si="2"/>
        <v>1322114</v>
      </c>
    </row>
    <row r="36" spans="1:11" ht="19.95" customHeight="1" x14ac:dyDescent="0.3">
      <c r="A36" s="13"/>
      <c r="B36" s="17">
        <v>31</v>
      </c>
      <c r="C36" s="17"/>
      <c r="D36" s="17" t="s">
        <v>25</v>
      </c>
      <c r="E36" s="49">
        <f>E37+E38</f>
        <v>7872609</v>
      </c>
      <c r="F36" s="49">
        <f t="shared" ref="F36:F37" si="3">E36/7.5345</f>
        <v>1044874.7760302607</v>
      </c>
      <c r="G36" s="61">
        <f>G38+G39</f>
        <v>7833682</v>
      </c>
      <c r="H36" s="61">
        <f t="shared" ref="H36:H40" si="4">G36/7.5345</f>
        <v>1039708.2752671046</v>
      </c>
      <c r="I36" s="61">
        <f>I38+I39</f>
        <v>1135601</v>
      </c>
      <c r="J36" s="61">
        <f>J38+J39</f>
        <v>1140952</v>
      </c>
      <c r="K36" s="61">
        <f>K38+K39</f>
        <v>1146329</v>
      </c>
    </row>
    <row r="37" spans="1:11" x14ac:dyDescent="0.3">
      <c r="A37" s="14"/>
      <c r="B37" s="14" t="s">
        <v>162</v>
      </c>
      <c r="C37" s="15" t="s">
        <v>93</v>
      </c>
      <c r="D37" s="15" t="s">
        <v>122</v>
      </c>
      <c r="E37" s="10">
        <v>69507</v>
      </c>
      <c r="F37" s="10">
        <f t="shared" si="3"/>
        <v>9225.1642444754125</v>
      </c>
      <c r="G37" s="11"/>
      <c r="H37" s="11">
        <f t="shared" si="4"/>
        <v>0</v>
      </c>
      <c r="I37" s="11"/>
      <c r="J37" s="11"/>
      <c r="K37" s="11"/>
    </row>
    <row r="38" spans="1:11" x14ac:dyDescent="0.3">
      <c r="A38" s="14"/>
      <c r="B38" s="14"/>
      <c r="C38" s="57" t="s">
        <v>94</v>
      </c>
      <c r="D38" s="15" t="s">
        <v>95</v>
      </c>
      <c r="E38" s="53">
        <v>7803102</v>
      </c>
      <c r="F38" s="10">
        <f>E38/7.5345</f>
        <v>1035649.6117857853</v>
      </c>
      <c r="G38" s="11">
        <v>7747132</v>
      </c>
      <c r="H38" s="11">
        <f t="shared" si="4"/>
        <v>1028221.1161988187</v>
      </c>
      <c r="I38" s="11">
        <v>1119137</v>
      </c>
      <c r="J38" s="11">
        <v>1124488</v>
      </c>
      <c r="K38" s="11">
        <v>1129865</v>
      </c>
    </row>
    <row r="39" spans="1:11" x14ac:dyDescent="0.3">
      <c r="A39" s="14"/>
      <c r="B39" s="14"/>
      <c r="C39" s="57" t="s">
        <v>104</v>
      </c>
      <c r="D39" s="15" t="s">
        <v>121</v>
      </c>
      <c r="E39" s="53"/>
      <c r="F39" s="10"/>
      <c r="G39" s="11">
        <v>86550</v>
      </c>
      <c r="H39" s="11">
        <f t="shared" si="4"/>
        <v>11487.159068285884</v>
      </c>
      <c r="I39" s="11">
        <v>16464</v>
      </c>
      <c r="J39" s="11">
        <v>16464</v>
      </c>
      <c r="K39" s="11">
        <v>16464</v>
      </c>
    </row>
    <row r="40" spans="1:11" x14ac:dyDescent="0.3">
      <c r="A40" s="14"/>
      <c r="B40" s="14">
        <v>32</v>
      </c>
      <c r="C40" s="15"/>
      <c r="D40" s="14" t="s">
        <v>37</v>
      </c>
      <c r="E40" s="64">
        <v>2111971</v>
      </c>
      <c r="F40" s="49">
        <f t="shared" ref="F40:F67" si="5">E40/7.5345</f>
        <v>280306.72241024621</v>
      </c>
      <c r="G40" s="61">
        <f>G41+G42+G43+G44+G46+G48+G49+G50+G52</f>
        <v>1375190</v>
      </c>
      <c r="H40" s="61">
        <f t="shared" si="4"/>
        <v>182519.0789037096</v>
      </c>
      <c r="I40" s="61">
        <f>I41+I42+I43+I44+I46+I48+I49+I50+I52</f>
        <v>176315</v>
      </c>
      <c r="J40" s="61">
        <f>J41+J42+J43+J44+J46+J48+J49+J52+J50</f>
        <v>174822</v>
      </c>
      <c r="K40" s="61">
        <f>K41+K42+K43+K44+K46+K48+K49+K50+K52</f>
        <v>174822</v>
      </c>
    </row>
    <row r="41" spans="1:11" ht="39.6" x14ac:dyDescent="0.3">
      <c r="A41" s="14"/>
      <c r="B41" s="14"/>
      <c r="C41" s="15" t="s">
        <v>102</v>
      </c>
      <c r="D41" s="19" t="s">
        <v>124</v>
      </c>
      <c r="E41" s="10">
        <v>1995298</v>
      </c>
      <c r="F41" s="10">
        <f t="shared" si="5"/>
        <v>264821.5541840865</v>
      </c>
      <c r="G41" s="11">
        <v>31900</v>
      </c>
      <c r="H41" s="11">
        <f>G41/7.5345</f>
        <v>4233.8575884265711</v>
      </c>
      <c r="I41" s="11">
        <v>4234</v>
      </c>
      <c r="J41" s="11">
        <v>4234</v>
      </c>
      <c r="K41" s="11">
        <v>4234</v>
      </c>
    </row>
    <row r="42" spans="1:11" x14ac:dyDescent="0.3">
      <c r="A42" s="14"/>
      <c r="B42" s="14"/>
      <c r="C42" s="15" t="s">
        <v>115</v>
      </c>
      <c r="D42" s="15" t="s">
        <v>20</v>
      </c>
      <c r="E42" s="10"/>
      <c r="F42" s="10"/>
      <c r="G42" s="11">
        <v>961250</v>
      </c>
      <c r="H42" s="11">
        <f t="shared" ref="H42:H64" si="6">G42/7.5345</f>
        <v>127579.79958855928</v>
      </c>
      <c r="I42" s="11">
        <v>127581</v>
      </c>
      <c r="J42" s="11">
        <v>127581</v>
      </c>
      <c r="K42" s="11">
        <v>127581</v>
      </c>
    </row>
    <row r="43" spans="1:11" x14ac:dyDescent="0.3">
      <c r="A43" s="14"/>
      <c r="B43" s="14"/>
      <c r="C43" s="15" t="s">
        <v>118</v>
      </c>
      <c r="D43" s="15" t="s">
        <v>119</v>
      </c>
      <c r="E43" s="10"/>
      <c r="F43" s="10"/>
      <c r="G43" s="11">
        <v>200000</v>
      </c>
      <c r="H43" s="11">
        <f t="shared" si="6"/>
        <v>26544.56168292521</v>
      </c>
      <c r="I43" s="11">
        <v>26545</v>
      </c>
      <c r="J43" s="11">
        <v>26545</v>
      </c>
      <c r="K43" s="11">
        <v>26545</v>
      </c>
    </row>
    <row r="44" spans="1:11" x14ac:dyDescent="0.3">
      <c r="A44" s="14"/>
      <c r="B44" s="14"/>
      <c r="C44" s="78" t="s">
        <v>98</v>
      </c>
      <c r="D44" s="15" t="s">
        <v>41</v>
      </c>
      <c r="E44" s="10">
        <v>38595</v>
      </c>
      <c r="F44" s="10">
        <f t="shared" si="5"/>
        <v>5122.4367907624919</v>
      </c>
      <c r="G44" s="11">
        <v>49000</v>
      </c>
      <c r="H44" s="11">
        <f t="shared" si="6"/>
        <v>6503.4176123166762</v>
      </c>
      <c r="I44" s="11">
        <v>6503</v>
      </c>
      <c r="J44" s="11">
        <v>6503</v>
      </c>
      <c r="K44" s="11">
        <v>6503</v>
      </c>
    </row>
    <row r="45" spans="1:11" x14ac:dyDescent="0.3">
      <c r="A45" s="14"/>
      <c r="B45" s="14"/>
      <c r="C45" s="63" t="s">
        <v>100</v>
      </c>
      <c r="D45" s="63" t="s">
        <v>99</v>
      </c>
      <c r="E45" s="59">
        <v>36805</v>
      </c>
      <c r="F45" s="10">
        <f t="shared" si="5"/>
        <v>4884.8629637003114</v>
      </c>
      <c r="G45" s="11"/>
      <c r="H45" s="11">
        <f t="shared" si="6"/>
        <v>0</v>
      </c>
      <c r="I45" s="11"/>
      <c r="J45" s="11"/>
      <c r="K45" s="11"/>
    </row>
    <row r="46" spans="1:11" x14ac:dyDescent="0.3">
      <c r="A46" s="14"/>
      <c r="B46" s="14"/>
      <c r="C46" s="78" t="s">
        <v>141</v>
      </c>
      <c r="D46" s="15" t="s">
        <v>80</v>
      </c>
      <c r="E46" s="10">
        <v>20933</v>
      </c>
      <c r="F46" s="10">
        <f t="shared" si="5"/>
        <v>2778.2865485433672</v>
      </c>
      <c r="G46" s="11">
        <v>25500</v>
      </c>
      <c r="H46" s="11">
        <f t="shared" si="6"/>
        <v>3384.431614572964</v>
      </c>
      <c r="I46" s="11">
        <v>3384</v>
      </c>
      <c r="J46" s="11">
        <v>3384</v>
      </c>
      <c r="K46" s="11">
        <v>3384</v>
      </c>
    </row>
    <row r="47" spans="1:11" x14ac:dyDescent="0.3">
      <c r="A47" s="14"/>
      <c r="B47" s="14"/>
      <c r="C47" s="15" t="s">
        <v>108</v>
      </c>
      <c r="D47" s="62" t="s">
        <v>101</v>
      </c>
      <c r="E47" s="10">
        <v>404</v>
      </c>
      <c r="F47" s="10">
        <f t="shared" si="5"/>
        <v>53.62001459950892</v>
      </c>
      <c r="G47" s="11"/>
      <c r="H47" s="11">
        <f t="shared" si="6"/>
        <v>0</v>
      </c>
      <c r="I47" s="11"/>
      <c r="J47" s="11"/>
      <c r="K47" s="11"/>
    </row>
    <row r="48" spans="1:11" x14ac:dyDescent="0.3">
      <c r="A48" s="14"/>
      <c r="B48" s="14"/>
      <c r="C48" s="78" t="s">
        <v>104</v>
      </c>
      <c r="D48" s="15" t="s">
        <v>103</v>
      </c>
      <c r="E48" s="10">
        <v>51025</v>
      </c>
      <c r="F48" s="10">
        <f t="shared" si="5"/>
        <v>6772.1812993562944</v>
      </c>
      <c r="G48" s="11">
        <v>89540</v>
      </c>
      <c r="H48" s="11">
        <f t="shared" si="6"/>
        <v>11884.000265445617</v>
      </c>
      <c r="I48" s="11">
        <v>5679</v>
      </c>
      <c r="J48" s="11">
        <v>4186</v>
      </c>
      <c r="K48" s="11">
        <v>4186</v>
      </c>
    </row>
    <row r="49" spans="1:11" x14ac:dyDescent="0.3">
      <c r="A49" s="14"/>
      <c r="B49" s="14"/>
      <c r="C49" s="78" t="s">
        <v>104</v>
      </c>
      <c r="D49" s="15" t="s">
        <v>123</v>
      </c>
      <c r="E49" s="10">
        <v>6123</v>
      </c>
      <c r="F49" s="10">
        <f t="shared" si="5"/>
        <v>812.66175592275533</v>
      </c>
      <c r="G49" s="11">
        <v>12000</v>
      </c>
      <c r="H49" s="11">
        <f t="shared" si="6"/>
        <v>1592.6737009755125</v>
      </c>
      <c r="I49" s="11">
        <v>1593</v>
      </c>
      <c r="J49" s="11">
        <v>1593</v>
      </c>
      <c r="K49" s="11">
        <v>1593</v>
      </c>
    </row>
    <row r="50" spans="1:11" x14ac:dyDescent="0.3">
      <c r="A50" s="14"/>
      <c r="B50" s="14"/>
      <c r="C50" s="15" t="s">
        <v>104</v>
      </c>
      <c r="D50" s="15" t="s">
        <v>120</v>
      </c>
      <c r="E50" s="10"/>
      <c r="F50" s="10"/>
      <c r="G50" s="11">
        <v>5500</v>
      </c>
      <c r="H50" s="11">
        <f t="shared" si="6"/>
        <v>729.97544628044329</v>
      </c>
      <c r="I50" s="11">
        <v>730</v>
      </c>
      <c r="J50" s="11">
        <v>730</v>
      </c>
      <c r="K50" s="11">
        <v>730</v>
      </c>
    </row>
    <row r="51" spans="1:11" x14ac:dyDescent="0.3">
      <c r="A51" s="14"/>
      <c r="B51" s="14"/>
      <c r="C51" s="15" t="s">
        <v>106</v>
      </c>
      <c r="D51" s="15" t="s">
        <v>107</v>
      </c>
      <c r="E51" s="10">
        <v>59524</v>
      </c>
      <c r="F51" s="10">
        <f t="shared" si="5"/>
        <v>7900.1924480722009</v>
      </c>
      <c r="G51" s="11"/>
      <c r="H51" s="11">
        <f t="shared" ref="H51" si="7">G51/7.5345</f>
        <v>0</v>
      </c>
      <c r="I51" s="11"/>
      <c r="J51" s="11"/>
      <c r="K51" s="11"/>
    </row>
    <row r="52" spans="1:11" x14ac:dyDescent="0.3">
      <c r="A52" s="14"/>
      <c r="B52" s="14"/>
      <c r="C52" s="15" t="s">
        <v>109</v>
      </c>
      <c r="D52" s="15" t="s">
        <v>81</v>
      </c>
      <c r="E52" s="10"/>
      <c r="F52" s="10"/>
      <c r="G52" s="11">
        <v>500</v>
      </c>
      <c r="H52" s="11">
        <f t="shared" ref="H52" si="8">G52/7.5345</f>
        <v>66.361404207313029</v>
      </c>
      <c r="I52" s="11">
        <v>66</v>
      </c>
      <c r="J52" s="11">
        <v>66</v>
      </c>
      <c r="K52" s="11">
        <v>66</v>
      </c>
    </row>
    <row r="53" spans="1:11" x14ac:dyDescent="0.3">
      <c r="A53" s="14"/>
      <c r="B53" s="14">
        <v>34</v>
      </c>
      <c r="C53" s="15"/>
      <c r="D53" s="15" t="s">
        <v>105</v>
      </c>
      <c r="E53" s="49">
        <v>28453</v>
      </c>
      <c r="F53" s="49">
        <f t="shared" si="5"/>
        <v>3776.3620678213547</v>
      </c>
      <c r="G53" s="61">
        <f>G54+G55+G56</f>
        <v>76105</v>
      </c>
      <c r="H53" s="61">
        <f>H54+H55+H56</f>
        <v>10100.869334395114</v>
      </c>
      <c r="I53" s="61">
        <f>I54+I55+I56</f>
        <v>3363</v>
      </c>
      <c r="J53" s="61">
        <f>J54+J55+J56</f>
        <v>963</v>
      </c>
      <c r="K53" s="61">
        <f>K54+K55+K56</f>
        <v>963</v>
      </c>
    </row>
    <row r="54" spans="1:11" x14ac:dyDescent="0.3">
      <c r="A54" s="14"/>
      <c r="B54" s="14"/>
      <c r="C54" s="15" t="s">
        <v>102</v>
      </c>
      <c r="D54" s="15" t="s">
        <v>20</v>
      </c>
      <c r="E54" s="10">
        <v>4650</v>
      </c>
      <c r="F54" s="10">
        <f t="shared" si="5"/>
        <v>617.16105912801106</v>
      </c>
      <c r="G54" s="11">
        <v>5000</v>
      </c>
      <c r="H54" s="11">
        <f t="shared" si="6"/>
        <v>663.61404207313024</v>
      </c>
      <c r="I54" s="11">
        <v>664</v>
      </c>
      <c r="J54" s="11">
        <v>664</v>
      </c>
      <c r="K54" s="11">
        <v>664</v>
      </c>
    </row>
    <row r="55" spans="1:11" x14ac:dyDescent="0.3">
      <c r="A55" s="14"/>
      <c r="B55" s="14"/>
      <c r="C55" s="78" t="s">
        <v>98</v>
      </c>
      <c r="D55" s="15" t="s">
        <v>41</v>
      </c>
      <c r="E55" s="10">
        <v>2020</v>
      </c>
      <c r="F55" s="10">
        <f t="shared" si="5"/>
        <v>268.1000729975446</v>
      </c>
      <c r="G55" s="11">
        <v>1500</v>
      </c>
      <c r="H55" s="11">
        <f t="shared" si="6"/>
        <v>199.08421262193906</v>
      </c>
      <c r="I55" s="11">
        <v>199</v>
      </c>
      <c r="J55" s="11">
        <v>199</v>
      </c>
      <c r="K55" s="11">
        <v>199</v>
      </c>
    </row>
    <row r="56" spans="1:11" x14ac:dyDescent="0.3">
      <c r="A56" s="14"/>
      <c r="B56" s="14"/>
      <c r="C56" s="15" t="s">
        <v>104</v>
      </c>
      <c r="D56" s="15" t="s">
        <v>103</v>
      </c>
      <c r="E56" s="10">
        <v>21782</v>
      </c>
      <c r="F56" s="10">
        <f t="shared" si="5"/>
        <v>2890.9682128873847</v>
      </c>
      <c r="G56" s="11">
        <v>69605</v>
      </c>
      <c r="H56" s="11">
        <f t="shared" si="6"/>
        <v>9238.1710797000451</v>
      </c>
      <c r="I56" s="11">
        <v>2500</v>
      </c>
      <c r="J56" s="11">
        <v>100</v>
      </c>
      <c r="K56" s="11">
        <v>100</v>
      </c>
    </row>
    <row r="57" spans="1:11" x14ac:dyDescent="0.3">
      <c r="A57" s="14"/>
      <c r="B57" s="14"/>
      <c r="C57" s="15"/>
      <c r="D57" s="15"/>
      <c r="E57" s="49"/>
      <c r="F57" s="10">
        <f t="shared" si="5"/>
        <v>0</v>
      </c>
      <c r="G57" s="11"/>
      <c r="H57" s="11">
        <f t="shared" si="6"/>
        <v>0</v>
      </c>
      <c r="I57" s="11"/>
      <c r="J57" s="11"/>
      <c r="K57" s="11"/>
    </row>
    <row r="58" spans="1:11" ht="28.5" customHeight="1" x14ac:dyDescent="0.3">
      <c r="A58" s="17"/>
      <c r="B58" s="16"/>
      <c r="C58" s="16"/>
      <c r="D58" s="26" t="s">
        <v>26</v>
      </c>
      <c r="E58" s="10"/>
      <c r="F58" s="10">
        <f t="shared" si="5"/>
        <v>0</v>
      </c>
      <c r="G58" s="11"/>
      <c r="H58" s="11">
        <f t="shared" si="6"/>
        <v>0</v>
      </c>
      <c r="I58" s="11"/>
      <c r="J58" s="11"/>
      <c r="K58" s="11"/>
    </row>
    <row r="59" spans="1:11" ht="26.4" x14ac:dyDescent="0.3">
      <c r="A59" s="13">
        <v>4</v>
      </c>
      <c r="B59" s="17">
        <v>42</v>
      </c>
      <c r="C59" s="17"/>
      <c r="D59" s="27" t="s">
        <v>62</v>
      </c>
      <c r="E59" s="51">
        <v>54711</v>
      </c>
      <c r="F59" s="49">
        <f t="shared" si="5"/>
        <v>7261.3975711726052</v>
      </c>
      <c r="G59" s="61">
        <f>G60+G61+G63+G64</f>
        <v>426670</v>
      </c>
      <c r="H59" s="61">
        <f t="shared" si="6"/>
        <v>56628.840666268494</v>
      </c>
      <c r="I59" s="61">
        <v>3000</v>
      </c>
      <c r="J59" s="61">
        <f>J60+J61+J63+J64</f>
        <v>56089</v>
      </c>
      <c r="K59" s="61">
        <f>K60+K61+K63+K64</f>
        <v>56089</v>
      </c>
    </row>
    <row r="60" spans="1:11" ht="42" customHeight="1" x14ac:dyDescent="0.3">
      <c r="A60" s="16"/>
      <c r="B60" s="17"/>
      <c r="C60" s="15">
        <v>11</v>
      </c>
      <c r="D60" s="19" t="s">
        <v>127</v>
      </c>
      <c r="E60" s="10">
        <v>38489</v>
      </c>
      <c r="F60" s="10">
        <f t="shared" si="5"/>
        <v>5108.3681730705421</v>
      </c>
      <c r="G60" s="11">
        <v>400000</v>
      </c>
      <c r="H60" s="11">
        <f t="shared" si="6"/>
        <v>53089.123365850421</v>
      </c>
      <c r="I60" s="11">
        <v>0</v>
      </c>
      <c r="J60" s="11">
        <v>53089</v>
      </c>
      <c r="K60" s="12">
        <v>53089</v>
      </c>
    </row>
    <row r="61" spans="1:11" x14ac:dyDescent="0.3">
      <c r="A61" s="16"/>
      <c r="B61" s="17"/>
      <c r="C61" s="78" t="s">
        <v>98</v>
      </c>
      <c r="D61" s="15" t="s">
        <v>41</v>
      </c>
      <c r="E61" s="10">
        <v>5121</v>
      </c>
      <c r="F61" s="10">
        <f t="shared" si="5"/>
        <v>679.67350189130002</v>
      </c>
      <c r="G61" s="11">
        <v>5500</v>
      </c>
      <c r="H61" s="11">
        <f t="shared" si="6"/>
        <v>729.97544628044329</v>
      </c>
      <c r="I61" s="11">
        <v>730</v>
      </c>
      <c r="J61" s="11">
        <v>730</v>
      </c>
      <c r="K61" s="12">
        <v>730</v>
      </c>
    </row>
    <row r="62" spans="1:11" x14ac:dyDescent="0.3">
      <c r="A62" s="16"/>
      <c r="B62" s="17"/>
      <c r="C62" s="15" t="s">
        <v>104</v>
      </c>
      <c r="D62" s="15" t="s">
        <v>59</v>
      </c>
      <c r="E62" s="10">
        <v>8378</v>
      </c>
      <c r="F62" s="10">
        <f t="shared" si="5"/>
        <v>1111.9516888977371</v>
      </c>
      <c r="G62" s="11"/>
      <c r="H62" s="11">
        <f t="shared" si="6"/>
        <v>0</v>
      </c>
      <c r="I62" s="11"/>
      <c r="J62" s="11"/>
      <c r="K62" s="12"/>
    </row>
    <row r="63" spans="1:11" x14ac:dyDescent="0.3">
      <c r="A63" s="16"/>
      <c r="B63" s="17"/>
      <c r="C63" s="15" t="s">
        <v>109</v>
      </c>
      <c r="D63" s="15" t="s">
        <v>81</v>
      </c>
      <c r="E63" s="10">
        <v>1234</v>
      </c>
      <c r="F63" s="10">
        <f t="shared" si="5"/>
        <v>163.77994558364855</v>
      </c>
      <c r="G63" s="11">
        <v>13500</v>
      </c>
      <c r="H63" s="11">
        <f t="shared" si="6"/>
        <v>1791.7579135974515</v>
      </c>
      <c r="I63" s="11">
        <v>1792</v>
      </c>
      <c r="J63" s="11">
        <v>1792</v>
      </c>
      <c r="K63" s="12">
        <v>1792</v>
      </c>
    </row>
    <row r="64" spans="1:11" x14ac:dyDescent="0.3">
      <c r="A64" s="16"/>
      <c r="B64" s="17"/>
      <c r="C64" s="15" t="s">
        <v>125</v>
      </c>
      <c r="D64" s="15" t="s">
        <v>126</v>
      </c>
      <c r="E64" s="10">
        <v>1490</v>
      </c>
      <c r="F64" s="10">
        <f t="shared" si="5"/>
        <v>197.75698453779282</v>
      </c>
      <c r="G64" s="11">
        <v>7670</v>
      </c>
      <c r="H64" s="11">
        <f t="shared" si="6"/>
        <v>1017.9839405401817</v>
      </c>
      <c r="I64" s="11">
        <v>478</v>
      </c>
      <c r="J64" s="11">
        <v>478</v>
      </c>
      <c r="K64" s="12">
        <v>478</v>
      </c>
    </row>
    <row r="65" spans="1:11" x14ac:dyDescent="0.3">
      <c r="A65" s="16"/>
      <c r="B65" s="17"/>
      <c r="C65" s="15"/>
      <c r="D65" s="15"/>
      <c r="E65" s="10"/>
      <c r="F65" s="10"/>
      <c r="G65" s="11"/>
      <c r="H65" s="11"/>
      <c r="I65" s="11"/>
      <c r="J65" s="11"/>
      <c r="K65" s="12"/>
    </row>
    <row r="66" spans="1:11" x14ac:dyDescent="0.3">
      <c r="A66" s="16"/>
      <c r="B66" s="17"/>
      <c r="C66" s="15"/>
      <c r="D66" s="15" t="s">
        <v>112</v>
      </c>
      <c r="E66" s="49">
        <f>E59+E35</f>
        <v>10067744</v>
      </c>
      <c r="F66" s="49">
        <f>F59+F35</f>
        <v>1336219.2580795009</v>
      </c>
      <c r="G66" s="61">
        <f>G59+G35</f>
        <v>9711647</v>
      </c>
      <c r="H66" s="61">
        <f>H59+H35</f>
        <v>1288957.0641714777</v>
      </c>
      <c r="I66" s="61">
        <f>I35+I59</f>
        <v>1318279</v>
      </c>
      <c r="J66" s="61">
        <f>J59+J35</f>
        <v>1372826</v>
      </c>
      <c r="K66" s="85">
        <f>K59+K35</f>
        <v>1378203</v>
      </c>
    </row>
    <row r="67" spans="1:11" x14ac:dyDescent="0.3">
      <c r="A67" s="16"/>
      <c r="B67" s="17">
        <v>92</v>
      </c>
      <c r="C67" s="15"/>
      <c r="D67" s="15" t="s">
        <v>111</v>
      </c>
      <c r="E67" s="49">
        <v>56973</v>
      </c>
      <c r="F67" s="10">
        <f t="shared" si="5"/>
        <v>7561.6165638064895</v>
      </c>
      <c r="G67" s="11"/>
      <c r="H67" s="11"/>
      <c r="I67" s="11"/>
      <c r="J67" s="11"/>
      <c r="K67" s="12"/>
    </row>
  </sheetData>
  <mergeCells count="5">
    <mergeCell ref="A7:K7"/>
    <mergeCell ref="A32:K32"/>
    <mergeCell ref="A1:K1"/>
    <mergeCell ref="A3:K3"/>
    <mergeCell ref="A5:K5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tabSelected="1" topLeftCell="B1" workbookViewId="0">
      <selection activeCell="E12" sqref="E12"/>
    </sheetView>
  </sheetViews>
  <sheetFormatPr defaultRowHeight="14.4" x14ac:dyDescent="0.3"/>
  <cols>
    <col min="1" max="1" width="37.6640625" customWidth="1"/>
    <col min="2" max="8" width="25.33203125" customWidth="1"/>
  </cols>
  <sheetData>
    <row r="1" spans="1:8" ht="42" customHeight="1" x14ac:dyDescent="0.3">
      <c r="A1" s="129" t="s">
        <v>61</v>
      </c>
      <c r="B1" s="129"/>
      <c r="C1" s="129"/>
      <c r="D1" s="129"/>
      <c r="E1" s="129"/>
      <c r="F1" s="129"/>
      <c r="G1" s="129"/>
      <c r="H1" s="129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129" t="s">
        <v>34</v>
      </c>
      <c r="B3" s="129"/>
      <c r="C3" s="129"/>
      <c r="D3" s="129"/>
      <c r="E3" s="129"/>
      <c r="F3" s="129"/>
      <c r="G3" s="131"/>
      <c r="H3" s="131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129" t="s">
        <v>15</v>
      </c>
      <c r="B5" s="130"/>
      <c r="C5" s="130"/>
      <c r="D5" s="130"/>
      <c r="E5" s="130"/>
      <c r="F5" s="130"/>
      <c r="G5" s="130"/>
      <c r="H5" s="130"/>
    </row>
    <row r="6" spans="1:8" ht="17.399999999999999" x14ac:dyDescent="0.3">
      <c r="A6" s="5"/>
      <c r="B6" s="5"/>
      <c r="C6" s="5"/>
      <c r="D6" s="5"/>
      <c r="E6" s="5"/>
      <c r="F6" s="5"/>
      <c r="G6" s="6"/>
      <c r="H6" s="6"/>
    </row>
    <row r="7" spans="1:8" ht="15.6" x14ac:dyDescent="0.3">
      <c r="A7" s="129" t="s">
        <v>27</v>
      </c>
      <c r="B7" s="149"/>
      <c r="C7" s="149"/>
      <c r="D7" s="149"/>
      <c r="E7" s="149"/>
      <c r="F7" s="149"/>
      <c r="G7" s="149"/>
      <c r="H7" s="149"/>
    </row>
    <row r="8" spans="1:8" ht="17.399999999999999" x14ac:dyDescent="0.3">
      <c r="A8" s="5"/>
      <c r="B8" s="5"/>
      <c r="C8" s="5"/>
      <c r="D8" s="5"/>
      <c r="E8" s="5"/>
      <c r="F8" s="5"/>
      <c r="G8" s="6"/>
      <c r="H8" s="6"/>
    </row>
    <row r="9" spans="1:8" ht="26.4" x14ac:dyDescent="0.3">
      <c r="A9" s="24" t="s">
        <v>28</v>
      </c>
      <c r="B9" s="23" t="s">
        <v>12</v>
      </c>
      <c r="C9" s="23" t="s">
        <v>71</v>
      </c>
      <c r="D9" s="24" t="s">
        <v>13</v>
      </c>
      <c r="E9" s="24" t="s">
        <v>73</v>
      </c>
      <c r="F9" s="24" t="s">
        <v>52</v>
      </c>
      <c r="G9" s="24" t="s">
        <v>53</v>
      </c>
      <c r="H9" s="24" t="s">
        <v>54</v>
      </c>
    </row>
    <row r="10" spans="1:8" ht="15.75" customHeight="1" x14ac:dyDescent="0.3">
      <c r="A10" s="13" t="s">
        <v>29</v>
      </c>
      <c r="B10" s="10"/>
      <c r="C10" s="10"/>
      <c r="D10" s="11"/>
      <c r="E10" s="11"/>
      <c r="F10" s="11"/>
      <c r="G10" s="11"/>
      <c r="H10" s="11"/>
    </row>
    <row r="11" spans="1:8" ht="15.75" customHeight="1" x14ac:dyDescent="0.3">
      <c r="A11" s="13" t="s">
        <v>69</v>
      </c>
      <c r="B11" s="10"/>
      <c r="C11" s="10"/>
      <c r="D11" s="11"/>
      <c r="E11" s="11"/>
      <c r="F11" s="11"/>
      <c r="G11" s="11"/>
      <c r="H11" s="11"/>
    </row>
    <row r="12" spans="1:8" x14ac:dyDescent="0.3">
      <c r="A12" s="19" t="s">
        <v>68</v>
      </c>
      <c r="B12" s="10"/>
      <c r="C12" s="10"/>
      <c r="D12" s="11"/>
      <c r="E12" s="11"/>
      <c r="F12" s="11"/>
      <c r="G12" s="11"/>
      <c r="H12" s="11"/>
    </row>
    <row r="13" spans="1:8" x14ac:dyDescent="0.3">
      <c r="A13" s="18" t="s">
        <v>70</v>
      </c>
      <c r="B13" s="79">
        <v>10262358</v>
      </c>
      <c r="C13" s="80">
        <f>B13/7.5345</f>
        <v>1362048.974716305</v>
      </c>
      <c r="D13" s="81">
        <v>9375697</v>
      </c>
      <c r="E13" s="81">
        <f>D13/7.5345</f>
        <v>1244368.8366845842</v>
      </c>
      <c r="F13" s="11">
        <v>1318279</v>
      </c>
      <c r="G13" s="11">
        <v>1372826</v>
      </c>
      <c r="H13" s="11">
        <v>1378203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22" sqref="E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129" t="s">
        <v>61</v>
      </c>
      <c r="B1" s="129"/>
      <c r="C1" s="129"/>
      <c r="D1" s="129"/>
      <c r="E1" s="129"/>
      <c r="F1" s="129"/>
      <c r="G1" s="129"/>
      <c r="H1" s="129"/>
      <c r="I1" s="129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6" x14ac:dyDescent="0.3">
      <c r="A3" s="129" t="s">
        <v>34</v>
      </c>
      <c r="B3" s="129"/>
      <c r="C3" s="129"/>
      <c r="D3" s="129"/>
      <c r="E3" s="129"/>
      <c r="F3" s="129"/>
      <c r="G3" s="129"/>
      <c r="H3" s="131"/>
      <c r="I3" s="131"/>
    </row>
    <row r="4" spans="1:9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3">
      <c r="A5" s="129" t="s">
        <v>30</v>
      </c>
      <c r="B5" s="130"/>
      <c r="C5" s="130"/>
      <c r="D5" s="130"/>
      <c r="E5" s="130"/>
      <c r="F5" s="130"/>
      <c r="G5" s="130"/>
      <c r="H5" s="130"/>
      <c r="I5" s="130"/>
    </row>
    <row r="6" spans="1:9" ht="17.399999999999999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26.4" x14ac:dyDescent="0.3">
      <c r="A7" s="24" t="s">
        <v>16</v>
      </c>
      <c r="B7" s="23" t="s">
        <v>17</v>
      </c>
      <c r="C7" s="23" t="s">
        <v>18</v>
      </c>
      <c r="D7" s="23" t="s">
        <v>65</v>
      </c>
      <c r="E7" s="23" t="s">
        <v>12</v>
      </c>
      <c r="F7" s="24" t="s">
        <v>13</v>
      </c>
      <c r="G7" s="24" t="s">
        <v>52</v>
      </c>
      <c r="H7" s="24" t="s">
        <v>53</v>
      </c>
      <c r="I7" s="24" t="s">
        <v>54</v>
      </c>
    </row>
    <row r="8" spans="1:9" ht="26.4" x14ac:dyDescent="0.3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x14ac:dyDescent="0.3">
      <c r="A9" s="13"/>
      <c r="B9" s="17">
        <v>84</v>
      </c>
      <c r="C9" s="17"/>
      <c r="D9" s="17" t="s">
        <v>38</v>
      </c>
      <c r="E9" s="10"/>
      <c r="F9" s="11"/>
      <c r="G9" s="11"/>
      <c r="H9" s="11"/>
      <c r="I9" s="11"/>
    </row>
    <row r="10" spans="1:9" ht="26.4" x14ac:dyDescent="0.3">
      <c r="A10" s="14"/>
      <c r="B10" s="14"/>
      <c r="C10" s="15">
        <v>81</v>
      </c>
      <c r="D10" s="19" t="s">
        <v>39</v>
      </c>
      <c r="E10" s="10"/>
      <c r="F10" s="11"/>
      <c r="G10" s="11"/>
      <c r="H10" s="11"/>
      <c r="I10" s="11"/>
    </row>
    <row r="11" spans="1:9" ht="26.4" x14ac:dyDescent="0.3">
      <c r="A11" s="16">
        <v>5</v>
      </c>
      <c r="B11" s="16"/>
      <c r="C11" s="16"/>
      <c r="D11" s="26" t="s">
        <v>32</v>
      </c>
      <c r="E11" s="10"/>
      <c r="F11" s="11"/>
      <c r="G11" s="11"/>
      <c r="H11" s="11"/>
      <c r="I11" s="11"/>
    </row>
    <row r="12" spans="1:9" ht="26.4" x14ac:dyDescent="0.3">
      <c r="A12" s="17"/>
      <c r="B12" s="17">
        <v>54</v>
      </c>
      <c r="C12" s="17"/>
      <c r="D12" s="27" t="s">
        <v>40</v>
      </c>
      <c r="E12" s="10"/>
      <c r="F12" s="11"/>
      <c r="G12" s="11"/>
      <c r="H12" s="11"/>
      <c r="I12" s="12"/>
    </row>
    <row r="13" spans="1:9" x14ac:dyDescent="0.3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3">
      <c r="A14" s="17"/>
      <c r="B14" s="17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8"/>
  <sheetViews>
    <sheetView topLeftCell="A4" workbookViewId="0">
      <selection activeCell="H24" sqref="H2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5" width="18.109375" customWidth="1"/>
    <col min="6" max="6" width="18.88671875" customWidth="1"/>
    <col min="7" max="7" width="19.33203125" customWidth="1"/>
    <col min="8" max="8" width="18.44140625" customWidth="1"/>
    <col min="9" max="9" width="19.6640625" customWidth="1"/>
    <col min="10" max="10" width="19" customWidth="1"/>
    <col min="11" max="11" width="16.6640625" customWidth="1"/>
  </cols>
  <sheetData>
    <row r="1" spans="1:11" ht="42" customHeight="1" x14ac:dyDescent="0.3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7.399999999999999" x14ac:dyDescent="0.3">
      <c r="A2" s="5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18" customHeight="1" x14ac:dyDescent="0.3">
      <c r="A3" s="129" t="s">
        <v>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7.399999999999999" x14ac:dyDescent="0.3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26.4" x14ac:dyDescent="0.3">
      <c r="A5" s="165" t="s">
        <v>35</v>
      </c>
      <c r="B5" s="166"/>
      <c r="C5" s="167"/>
      <c r="D5" s="23" t="s">
        <v>36</v>
      </c>
      <c r="E5" s="23" t="s">
        <v>117</v>
      </c>
      <c r="F5" s="23" t="s">
        <v>72</v>
      </c>
      <c r="G5" s="24" t="s">
        <v>164</v>
      </c>
      <c r="H5" s="24" t="s">
        <v>73</v>
      </c>
      <c r="I5" s="24" t="s">
        <v>52</v>
      </c>
      <c r="J5" s="24" t="s">
        <v>53</v>
      </c>
      <c r="K5" s="24" t="s">
        <v>54</v>
      </c>
    </row>
    <row r="6" spans="1:11" x14ac:dyDescent="0.3">
      <c r="A6" s="159" t="s">
        <v>148</v>
      </c>
      <c r="B6" s="160"/>
      <c r="C6" s="161"/>
      <c r="D6" s="30" t="s">
        <v>42</v>
      </c>
      <c r="E6" s="10"/>
      <c r="F6" s="10"/>
      <c r="G6" s="10"/>
      <c r="H6" s="11"/>
      <c r="I6" s="11"/>
      <c r="J6" s="11"/>
      <c r="K6" s="11"/>
    </row>
    <row r="7" spans="1:11" x14ac:dyDescent="0.3">
      <c r="A7" s="159" t="s">
        <v>149</v>
      </c>
      <c r="B7" s="160"/>
      <c r="C7" s="161"/>
      <c r="D7" s="87" t="s">
        <v>150</v>
      </c>
      <c r="E7" s="10"/>
      <c r="F7" s="10"/>
      <c r="G7" s="10"/>
      <c r="H7" s="11"/>
      <c r="I7" s="11"/>
      <c r="J7" s="11"/>
      <c r="K7" s="11"/>
    </row>
    <row r="8" spans="1:11" x14ac:dyDescent="0.3">
      <c r="A8" s="168" t="s">
        <v>154</v>
      </c>
      <c r="B8" s="169"/>
      <c r="C8" s="170"/>
      <c r="D8" s="87" t="s">
        <v>20</v>
      </c>
      <c r="E8" s="10"/>
      <c r="F8" s="90">
        <v>297</v>
      </c>
      <c r="G8" s="89"/>
      <c r="H8" s="100">
        <v>332</v>
      </c>
      <c r="I8" s="88">
        <v>332</v>
      </c>
      <c r="J8" s="88">
        <v>332</v>
      </c>
      <c r="K8" s="88">
        <v>332</v>
      </c>
    </row>
    <row r="9" spans="1:11" x14ac:dyDescent="0.3">
      <c r="A9" s="153">
        <v>3</v>
      </c>
      <c r="B9" s="154"/>
      <c r="C9" s="155"/>
      <c r="D9" s="29" t="s">
        <v>24</v>
      </c>
      <c r="E9" s="80">
        <v>2236</v>
      </c>
      <c r="F9" s="90">
        <f>E9/7.5345</f>
        <v>296.76819961510387</v>
      </c>
      <c r="G9" s="89">
        <v>2500</v>
      </c>
      <c r="H9" s="11"/>
      <c r="I9" s="11"/>
      <c r="J9" s="11"/>
      <c r="K9" s="12"/>
    </row>
    <row r="10" spans="1:11" x14ac:dyDescent="0.3">
      <c r="A10" s="156">
        <v>31</v>
      </c>
      <c r="B10" s="157"/>
      <c r="C10" s="158"/>
      <c r="D10" s="29" t="s">
        <v>25</v>
      </c>
      <c r="E10" s="80">
        <v>1200</v>
      </c>
      <c r="F10" s="90">
        <f>E10/7.5345</f>
        <v>159.26737009755126</v>
      </c>
      <c r="G10" s="90"/>
      <c r="H10" s="11"/>
      <c r="I10" s="11"/>
      <c r="J10" s="11"/>
      <c r="K10" s="12"/>
    </row>
    <row r="11" spans="1:11" x14ac:dyDescent="0.3">
      <c r="A11" s="156">
        <v>32</v>
      </c>
      <c r="B11" s="157"/>
      <c r="C11" s="158"/>
      <c r="D11" s="29" t="s">
        <v>37</v>
      </c>
      <c r="E11" s="80">
        <v>1136</v>
      </c>
      <c r="F11" s="90">
        <f>E11/7.5345</f>
        <v>150.77311035901519</v>
      </c>
      <c r="G11" s="89">
        <v>2500</v>
      </c>
      <c r="H11" s="88">
        <v>332</v>
      </c>
      <c r="I11" s="88">
        <v>332</v>
      </c>
      <c r="J11" s="88">
        <v>332</v>
      </c>
      <c r="K11" s="88">
        <v>332</v>
      </c>
    </row>
    <row r="12" spans="1:11" x14ac:dyDescent="0.3">
      <c r="A12" s="159" t="s">
        <v>152</v>
      </c>
      <c r="B12" s="160"/>
      <c r="C12" s="161"/>
      <c r="D12" s="87" t="s">
        <v>151</v>
      </c>
      <c r="E12" s="10"/>
      <c r="F12" s="10"/>
      <c r="G12" s="10"/>
      <c r="H12" s="11"/>
      <c r="I12" s="11"/>
      <c r="J12" s="11"/>
      <c r="K12" s="11"/>
    </row>
    <row r="13" spans="1:11" x14ac:dyDescent="0.3">
      <c r="A13" s="162" t="s">
        <v>145</v>
      </c>
      <c r="B13" s="163"/>
      <c r="C13" s="164"/>
      <c r="D13" s="87" t="s">
        <v>135</v>
      </c>
      <c r="E13" s="80">
        <v>12000</v>
      </c>
      <c r="F13" s="90">
        <f>E13/7.5345</f>
        <v>1592.6737009755125</v>
      </c>
      <c r="G13" s="80">
        <v>12000</v>
      </c>
      <c r="H13" s="97">
        <v>1593</v>
      </c>
      <c r="I13" s="88">
        <v>1593</v>
      </c>
      <c r="J13" s="11">
        <v>1593</v>
      </c>
      <c r="K13" s="12">
        <v>1593</v>
      </c>
    </row>
    <row r="14" spans="1:11" x14ac:dyDescent="0.3">
      <c r="A14" s="153">
        <v>3</v>
      </c>
      <c r="B14" s="154"/>
      <c r="C14" s="155"/>
      <c r="D14" s="29" t="s">
        <v>24</v>
      </c>
      <c r="E14" s="10"/>
      <c r="F14" s="10"/>
      <c r="G14" s="10"/>
      <c r="H14" s="11"/>
      <c r="I14" s="11"/>
      <c r="J14" s="11"/>
      <c r="K14" s="12"/>
    </row>
    <row r="15" spans="1:11" x14ac:dyDescent="0.3">
      <c r="A15" s="156">
        <v>31</v>
      </c>
      <c r="B15" s="157"/>
      <c r="C15" s="158"/>
      <c r="D15" s="29" t="s">
        <v>25</v>
      </c>
      <c r="E15" s="80"/>
      <c r="F15" s="10"/>
      <c r="G15" s="10"/>
      <c r="H15" s="11"/>
      <c r="I15" s="88"/>
      <c r="J15" s="88"/>
      <c r="K15" s="12"/>
    </row>
    <row r="16" spans="1:11" x14ac:dyDescent="0.3">
      <c r="A16" s="156">
        <v>32</v>
      </c>
      <c r="B16" s="157"/>
      <c r="C16" s="158"/>
      <c r="D16" s="29" t="s">
        <v>37</v>
      </c>
      <c r="E16" s="80">
        <v>12000</v>
      </c>
      <c r="F16" s="90">
        <v>1593</v>
      </c>
      <c r="G16" s="80">
        <v>12000</v>
      </c>
      <c r="H16" s="88">
        <f>12000/7.5345</f>
        <v>1592.6737009755125</v>
      </c>
      <c r="I16" s="88">
        <v>1593</v>
      </c>
      <c r="J16" s="88">
        <v>1593</v>
      </c>
      <c r="K16" s="99">
        <v>1593</v>
      </c>
    </row>
    <row r="17" spans="1:11" ht="26.4" x14ac:dyDescent="0.3">
      <c r="A17" s="159" t="s">
        <v>153</v>
      </c>
      <c r="B17" s="160"/>
      <c r="C17" s="161"/>
      <c r="D17" s="30" t="s">
        <v>157</v>
      </c>
      <c r="E17" s="10"/>
      <c r="F17" s="10"/>
      <c r="G17" s="10"/>
      <c r="H17" s="11"/>
      <c r="I17" s="11"/>
      <c r="J17" s="11"/>
      <c r="K17" s="11"/>
    </row>
    <row r="18" spans="1:11" x14ac:dyDescent="0.3">
      <c r="A18" s="168" t="s">
        <v>155</v>
      </c>
      <c r="B18" s="169"/>
      <c r="C18" s="170"/>
      <c r="D18" s="86" t="s">
        <v>156</v>
      </c>
      <c r="E18" s="10"/>
      <c r="F18" s="10"/>
      <c r="G18" s="10"/>
      <c r="H18" s="11"/>
      <c r="I18" s="11"/>
      <c r="J18" s="11"/>
      <c r="K18" s="12"/>
    </row>
    <row r="19" spans="1:11" x14ac:dyDescent="0.3">
      <c r="A19" s="153">
        <v>3</v>
      </c>
      <c r="B19" s="154"/>
      <c r="C19" s="155"/>
      <c r="D19" s="29" t="s">
        <v>24</v>
      </c>
      <c r="E19" s="80">
        <f>E20+E21</f>
        <v>71414</v>
      </c>
      <c r="F19" s="97">
        <f>F20+F21</f>
        <v>9478.2666401221049</v>
      </c>
      <c r="G19" s="80">
        <f>G20+G21</f>
        <v>92050</v>
      </c>
      <c r="H19" s="88">
        <f>H20+H21</f>
        <v>12217.134514566327</v>
      </c>
      <c r="I19" s="88">
        <f>I20+I21</f>
        <v>17194</v>
      </c>
      <c r="J19" s="88">
        <v>17194</v>
      </c>
      <c r="K19" s="99">
        <v>17194</v>
      </c>
    </row>
    <row r="20" spans="1:11" x14ac:dyDescent="0.3">
      <c r="A20" s="156">
        <v>31</v>
      </c>
      <c r="B20" s="157"/>
      <c r="C20" s="158"/>
      <c r="D20" s="29" t="s">
        <v>25</v>
      </c>
      <c r="E20" s="10">
        <v>69811</v>
      </c>
      <c r="F20" s="10">
        <f>E20/7.5345</f>
        <v>9265.5119782334586</v>
      </c>
      <c r="G20" s="10">
        <v>86550</v>
      </c>
      <c r="H20" s="11">
        <f>G20/7.5345</f>
        <v>11487.159068285884</v>
      </c>
      <c r="I20" s="11">
        <v>16464</v>
      </c>
      <c r="J20" s="11">
        <v>16464</v>
      </c>
      <c r="K20" s="12">
        <v>16464</v>
      </c>
    </row>
    <row r="21" spans="1:11" x14ac:dyDescent="0.3">
      <c r="A21" s="156">
        <v>32</v>
      </c>
      <c r="B21" s="157"/>
      <c r="C21" s="158"/>
      <c r="D21" s="29" t="s">
        <v>37</v>
      </c>
      <c r="E21" s="10">
        <v>1603</v>
      </c>
      <c r="F21" s="10">
        <f>E21/7.5345</f>
        <v>212.75466188864556</v>
      </c>
      <c r="G21" s="10">
        <v>5500</v>
      </c>
      <c r="H21" s="11">
        <f>G21/7.5345</f>
        <v>729.97544628044329</v>
      </c>
      <c r="I21">
        <v>730</v>
      </c>
      <c r="J21" s="11">
        <v>730</v>
      </c>
      <c r="K21" s="12">
        <v>730</v>
      </c>
    </row>
    <row r="22" spans="1:11" ht="15" customHeight="1" x14ac:dyDescent="0.3">
      <c r="A22" s="171" t="s">
        <v>159</v>
      </c>
      <c r="B22" s="172"/>
      <c r="C22" s="173"/>
      <c r="D22" s="91" t="s">
        <v>158</v>
      </c>
      <c r="E22" s="10"/>
      <c r="F22" s="10"/>
      <c r="G22" s="10"/>
      <c r="H22" s="11"/>
      <c r="I22" s="11"/>
      <c r="J22" s="11"/>
      <c r="K22" s="12"/>
    </row>
    <row r="23" spans="1:11" ht="15" customHeight="1" x14ac:dyDescent="0.3">
      <c r="A23" s="150" t="s">
        <v>160</v>
      </c>
      <c r="B23" s="151"/>
      <c r="C23" s="152"/>
      <c r="D23" s="91" t="s">
        <v>20</v>
      </c>
      <c r="E23" s="10"/>
      <c r="F23" s="10"/>
      <c r="G23" s="10"/>
      <c r="H23" s="11"/>
      <c r="I23" s="11"/>
      <c r="J23" s="11"/>
      <c r="K23" s="12"/>
    </row>
    <row r="24" spans="1:11" ht="26.4" x14ac:dyDescent="0.3">
      <c r="A24" s="153">
        <v>4</v>
      </c>
      <c r="B24" s="154"/>
      <c r="C24" s="155"/>
      <c r="D24" s="29" t="s">
        <v>26</v>
      </c>
      <c r="E24" s="10"/>
      <c r="F24" s="10">
        <f>E24/7.5345</f>
        <v>0</v>
      </c>
      <c r="G24" s="10"/>
      <c r="H24" s="10">
        <v>53089</v>
      </c>
      <c r="I24" s="11"/>
      <c r="J24" s="11">
        <v>53089</v>
      </c>
      <c r="K24" s="12">
        <v>53089</v>
      </c>
    </row>
    <row r="25" spans="1:11" ht="26.4" x14ac:dyDescent="0.3">
      <c r="A25" s="156">
        <v>42</v>
      </c>
      <c r="B25" s="157"/>
      <c r="C25" s="158"/>
      <c r="D25" s="29" t="s">
        <v>62</v>
      </c>
      <c r="E25" s="10"/>
      <c r="F25" s="10">
        <f>E25/7.5345</f>
        <v>0</v>
      </c>
      <c r="G25" s="10"/>
      <c r="H25" s="11">
        <v>53089</v>
      </c>
      <c r="I25" s="11"/>
      <c r="J25" s="11"/>
      <c r="K25" s="12"/>
    </row>
    <row r="26" spans="1:11" x14ac:dyDescent="0.3">
      <c r="A26" s="150" t="s">
        <v>163</v>
      </c>
      <c r="B26" s="151"/>
      <c r="C26" s="152"/>
      <c r="D26" s="91" t="s">
        <v>20</v>
      </c>
      <c r="E26" s="10"/>
      <c r="F26" s="10"/>
      <c r="G26" s="10"/>
      <c r="H26" s="11"/>
      <c r="I26" s="11"/>
      <c r="J26" s="11"/>
      <c r="K26" s="12"/>
    </row>
    <row r="27" spans="1:11" ht="26.4" x14ac:dyDescent="0.3">
      <c r="A27" s="153">
        <v>4</v>
      </c>
      <c r="B27" s="154"/>
      <c r="C27" s="155"/>
      <c r="D27" s="29" t="s">
        <v>26</v>
      </c>
      <c r="E27" s="10"/>
      <c r="F27" s="10">
        <f>E27/7.5345</f>
        <v>0</v>
      </c>
      <c r="G27" s="10"/>
      <c r="H27" s="10">
        <v>53089</v>
      </c>
      <c r="I27" s="11"/>
      <c r="J27" s="11">
        <v>53089</v>
      </c>
      <c r="K27" s="12">
        <v>53089</v>
      </c>
    </row>
    <row r="28" spans="1:11" ht="26.4" x14ac:dyDescent="0.3">
      <c r="A28" s="156">
        <v>42</v>
      </c>
      <c r="B28" s="157"/>
      <c r="C28" s="158"/>
      <c r="D28" s="29" t="s">
        <v>62</v>
      </c>
      <c r="E28" s="10"/>
      <c r="F28" s="10">
        <f>E28/7.5345</f>
        <v>0</v>
      </c>
      <c r="G28" s="10"/>
      <c r="H28" s="11">
        <v>53089</v>
      </c>
      <c r="I28" s="11"/>
      <c r="J28" s="11"/>
      <c r="K28" s="12"/>
    </row>
  </sheetData>
  <mergeCells count="26">
    <mergeCell ref="A18:C18"/>
    <mergeCell ref="A19:C19"/>
    <mergeCell ref="A20:C20"/>
    <mergeCell ref="A22:C22"/>
    <mergeCell ref="A23:C23"/>
    <mergeCell ref="A1:K1"/>
    <mergeCell ref="A3:K3"/>
    <mergeCell ref="A5:C5"/>
    <mergeCell ref="A8:C8"/>
    <mergeCell ref="A9:C9"/>
    <mergeCell ref="A26:C26"/>
    <mergeCell ref="A27:C27"/>
    <mergeCell ref="A28:C28"/>
    <mergeCell ref="A6:C6"/>
    <mergeCell ref="A7:C7"/>
    <mergeCell ref="A11:C11"/>
    <mergeCell ref="A10:C10"/>
    <mergeCell ref="A21:C21"/>
    <mergeCell ref="A12:C12"/>
    <mergeCell ref="A13:C13"/>
    <mergeCell ref="A14:C14"/>
    <mergeCell ref="A15:C15"/>
    <mergeCell ref="A16:C16"/>
    <mergeCell ref="A24:C24"/>
    <mergeCell ref="A25:C25"/>
    <mergeCell ref="A17:C17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C20" sqref="C20"/>
    </sheetView>
  </sheetViews>
  <sheetFormatPr defaultRowHeight="14.4" x14ac:dyDescent="0.3"/>
  <cols>
    <col min="1" max="1" width="10.33203125" customWidth="1"/>
    <col min="2" max="2" width="31.33203125" customWidth="1"/>
    <col min="3" max="3" width="14.44140625" bestFit="1" customWidth="1"/>
    <col min="4" max="4" width="12" customWidth="1"/>
    <col min="5" max="5" width="11.6640625" customWidth="1"/>
  </cols>
  <sheetData>
    <row r="1" spans="1:5" x14ac:dyDescent="0.3">
      <c r="A1" s="174" t="s">
        <v>128</v>
      </c>
      <c r="B1" s="174"/>
      <c r="C1" s="174"/>
      <c r="D1" s="174"/>
      <c r="E1" s="174"/>
    </row>
    <row r="2" spans="1:5" x14ac:dyDescent="0.3">
      <c r="A2" t="s">
        <v>129</v>
      </c>
      <c r="B2" t="s">
        <v>43</v>
      </c>
      <c r="C2">
        <v>2023</v>
      </c>
      <c r="D2">
        <v>2024</v>
      </c>
      <c r="E2">
        <v>2025</v>
      </c>
    </row>
    <row r="3" spans="1:5" x14ac:dyDescent="0.3">
      <c r="A3" s="109">
        <v>1</v>
      </c>
      <c r="B3" s="107" t="s">
        <v>20</v>
      </c>
      <c r="C3" s="109"/>
    </row>
    <row r="4" spans="1:5" x14ac:dyDescent="0.3">
      <c r="A4" s="109" t="s">
        <v>130</v>
      </c>
      <c r="B4" s="109" t="s">
        <v>131</v>
      </c>
      <c r="C4" s="124">
        <v>159024</v>
      </c>
    </row>
    <row r="5" spans="1:5" x14ac:dyDescent="0.3">
      <c r="A5" s="109"/>
      <c r="B5" s="109" t="s">
        <v>132</v>
      </c>
      <c r="C5" s="124">
        <v>159024</v>
      </c>
    </row>
    <row r="6" spans="1:5" x14ac:dyDescent="0.3">
      <c r="B6" t="s">
        <v>133</v>
      </c>
    </row>
    <row r="7" spans="1:5" x14ac:dyDescent="0.3">
      <c r="A7" s="103">
        <v>2</v>
      </c>
      <c r="B7" s="104" t="s">
        <v>41</v>
      </c>
      <c r="C7" s="103"/>
    </row>
    <row r="8" spans="1:5" x14ac:dyDescent="0.3">
      <c r="A8" s="103" t="s">
        <v>134</v>
      </c>
      <c r="B8" s="103" t="s">
        <v>131</v>
      </c>
      <c r="C8" s="105">
        <v>7432</v>
      </c>
      <c r="D8" s="82">
        <v>7432</v>
      </c>
      <c r="E8" s="82">
        <v>7432</v>
      </c>
    </row>
    <row r="9" spans="1:5" x14ac:dyDescent="0.3">
      <c r="A9" s="103"/>
      <c r="B9" s="103" t="s">
        <v>132</v>
      </c>
      <c r="C9" s="105">
        <v>7432</v>
      </c>
      <c r="D9" s="82">
        <v>7432</v>
      </c>
      <c r="E9" s="82">
        <v>7432</v>
      </c>
    </row>
    <row r="10" spans="1:5" x14ac:dyDescent="0.3">
      <c r="A10" s="110">
        <v>3</v>
      </c>
      <c r="B10" s="111" t="s">
        <v>80</v>
      </c>
      <c r="C10" s="112"/>
      <c r="D10" s="82"/>
      <c r="E10" s="82"/>
    </row>
    <row r="11" spans="1:5" x14ac:dyDescent="0.3">
      <c r="A11" s="110" t="s">
        <v>79</v>
      </c>
      <c r="B11" s="110" t="s">
        <v>131</v>
      </c>
      <c r="C11" s="112">
        <v>3384</v>
      </c>
      <c r="D11" s="82">
        <v>3384</v>
      </c>
      <c r="E11" s="82">
        <v>3384</v>
      </c>
    </row>
    <row r="12" spans="1:5" x14ac:dyDescent="0.3">
      <c r="A12" s="110"/>
      <c r="B12" s="110" t="s">
        <v>132</v>
      </c>
      <c r="C12" s="112">
        <v>3384</v>
      </c>
      <c r="D12" s="82">
        <v>3384</v>
      </c>
      <c r="E12" s="82">
        <v>3384</v>
      </c>
    </row>
    <row r="13" spans="1:5" x14ac:dyDescent="0.3">
      <c r="A13" s="113">
        <v>4</v>
      </c>
      <c r="B13" s="114" t="s">
        <v>135</v>
      </c>
      <c r="C13" s="115"/>
      <c r="D13" s="82"/>
      <c r="E13" s="82"/>
    </row>
    <row r="14" spans="1:5" x14ac:dyDescent="0.3">
      <c r="A14" s="113" t="s">
        <v>137</v>
      </c>
      <c r="B14" s="113" t="s">
        <v>131</v>
      </c>
      <c r="C14" s="115">
        <v>1127316</v>
      </c>
      <c r="D14" s="82">
        <v>1128774</v>
      </c>
      <c r="E14" s="82">
        <v>1134152</v>
      </c>
    </row>
    <row r="15" spans="1:5" x14ac:dyDescent="0.3">
      <c r="A15" s="113"/>
      <c r="B15" s="113" t="s">
        <v>132</v>
      </c>
      <c r="C15" s="115">
        <v>1127316</v>
      </c>
      <c r="D15" s="82">
        <v>1128774</v>
      </c>
      <c r="E15" s="82">
        <v>1134152</v>
      </c>
    </row>
    <row r="16" spans="1:5" x14ac:dyDescent="0.3">
      <c r="A16" s="106"/>
      <c r="B16" s="107" t="s">
        <v>143</v>
      </c>
      <c r="C16" s="108"/>
      <c r="D16" s="82"/>
      <c r="E16" s="82"/>
    </row>
    <row r="17" spans="1:5" x14ac:dyDescent="0.3">
      <c r="A17" s="106" t="s">
        <v>144</v>
      </c>
      <c r="B17" s="109" t="s">
        <v>131</v>
      </c>
      <c r="C17" s="108">
        <v>17194</v>
      </c>
      <c r="D17" s="82">
        <v>17194</v>
      </c>
      <c r="E17" s="82">
        <v>17194</v>
      </c>
    </row>
    <row r="18" spans="1:5" x14ac:dyDescent="0.3">
      <c r="A18" s="106"/>
      <c r="B18" s="109" t="s">
        <v>132</v>
      </c>
      <c r="C18" s="108">
        <v>17194</v>
      </c>
      <c r="D18" s="82">
        <v>17194</v>
      </c>
      <c r="E18" s="82">
        <v>17194</v>
      </c>
    </row>
    <row r="19" spans="1:5" x14ac:dyDescent="0.3">
      <c r="A19" s="106" t="s">
        <v>145</v>
      </c>
      <c r="B19" s="107" t="s">
        <v>146</v>
      </c>
      <c r="C19" s="108">
        <v>1593</v>
      </c>
      <c r="D19" s="82">
        <v>1593</v>
      </c>
      <c r="E19" s="82">
        <v>1593</v>
      </c>
    </row>
    <row r="20" spans="1:5" x14ac:dyDescent="0.3">
      <c r="A20" s="106"/>
      <c r="B20" s="109" t="s">
        <v>131</v>
      </c>
      <c r="C20" s="108">
        <v>1593</v>
      </c>
      <c r="D20" s="82">
        <v>1593</v>
      </c>
      <c r="E20" s="82">
        <v>1593</v>
      </c>
    </row>
    <row r="21" spans="1:5" x14ac:dyDescent="0.3">
      <c r="A21" s="106"/>
      <c r="B21" s="109" t="s">
        <v>132</v>
      </c>
      <c r="C21" s="108">
        <v>1593</v>
      </c>
      <c r="D21" s="82"/>
      <c r="E21" s="82"/>
    </row>
    <row r="22" spans="1:5" x14ac:dyDescent="0.3">
      <c r="A22" s="116" t="s">
        <v>138</v>
      </c>
      <c r="B22" s="117" t="s">
        <v>81</v>
      </c>
      <c r="C22" s="118"/>
      <c r="D22" s="82"/>
      <c r="E22" s="82"/>
    </row>
    <row r="23" spans="1:5" x14ac:dyDescent="0.3">
      <c r="A23" s="116">
        <v>5</v>
      </c>
      <c r="B23" s="116" t="s">
        <v>131</v>
      </c>
      <c r="C23" s="118">
        <v>1858</v>
      </c>
      <c r="D23" s="82">
        <v>1858</v>
      </c>
      <c r="E23" s="82">
        <v>1858</v>
      </c>
    </row>
    <row r="24" spans="1:5" x14ac:dyDescent="0.3">
      <c r="A24" s="116"/>
      <c r="B24" s="116" t="s">
        <v>132</v>
      </c>
      <c r="C24" s="118">
        <v>1858</v>
      </c>
      <c r="D24" s="82">
        <v>1858</v>
      </c>
      <c r="E24" s="82">
        <v>1858</v>
      </c>
    </row>
    <row r="25" spans="1:5" x14ac:dyDescent="0.3">
      <c r="A25" s="119">
        <v>6</v>
      </c>
      <c r="B25" s="120" t="s">
        <v>136</v>
      </c>
      <c r="C25" s="121"/>
      <c r="D25" s="82"/>
      <c r="E25" s="82"/>
    </row>
    <row r="26" spans="1:5" x14ac:dyDescent="0.3">
      <c r="A26" s="119" t="s">
        <v>165</v>
      </c>
      <c r="B26" s="119" t="s">
        <v>131</v>
      </c>
      <c r="C26" s="121">
        <v>80</v>
      </c>
      <c r="D26" s="82">
        <v>80</v>
      </c>
      <c r="E26" s="82">
        <v>80</v>
      </c>
    </row>
    <row r="27" spans="1:5" x14ac:dyDescent="0.3">
      <c r="A27" s="119"/>
      <c r="B27" s="119" t="s">
        <v>132</v>
      </c>
      <c r="C27" s="121">
        <v>478</v>
      </c>
      <c r="D27" s="82">
        <v>478</v>
      </c>
      <c r="E27" s="82">
        <v>478</v>
      </c>
    </row>
    <row r="28" spans="1:5" x14ac:dyDescent="0.3">
      <c r="A28" s="122"/>
      <c r="B28" s="122" t="s">
        <v>139</v>
      </c>
      <c r="C28" s="123">
        <v>398</v>
      </c>
      <c r="D28" s="82">
        <v>398</v>
      </c>
      <c r="E28" s="82">
        <v>398</v>
      </c>
    </row>
    <row r="29" spans="1:5" x14ac:dyDescent="0.3">
      <c r="C29" s="82"/>
      <c r="D29" s="82"/>
      <c r="E29" s="82"/>
    </row>
    <row r="30" spans="1:5" x14ac:dyDescent="0.3">
      <c r="B30" t="s">
        <v>87</v>
      </c>
      <c r="C30" s="82">
        <f>C4+C8+C11+C14+C23+C26+C17+C19</f>
        <v>1317881</v>
      </c>
      <c r="D30" s="82"/>
      <c r="E30" s="82"/>
    </row>
    <row r="31" spans="1:5" x14ac:dyDescent="0.3">
      <c r="B31" t="s">
        <v>142</v>
      </c>
      <c r="C31" s="82">
        <v>398</v>
      </c>
      <c r="D31" s="82">
        <v>398</v>
      </c>
      <c r="E31" s="82">
        <v>398</v>
      </c>
    </row>
    <row r="32" spans="1:5" x14ac:dyDescent="0.3">
      <c r="C32" s="83">
        <f>SUM(C30:C31)</f>
        <v>1318279</v>
      </c>
      <c r="D32" s="82">
        <v>1372825</v>
      </c>
      <c r="E32" s="82">
        <v>1378203</v>
      </c>
    </row>
    <row r="33" spans="2:5" x14ac:dyDescent="0.3">
      <c r="B33" t="s">
        <v>140</v>
      </c>
      <c r="C33" s="83">
        <f>C5+C9+C12+C15+C18+C24+C27+C20</f>
        <v>1318279</v>
      </c>
      <c r="D33" s="82">
        <v>1372825</v>
      </c>
      <c r="E33" s="82">
        <v>1378203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Kontrolna tablica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2022-10-05T05:35:48Z</cp:lastPrinted>
  <dcterms:created xsi:type="dcterms:W3CDTF">2022-08-12T12:51:27Z</dcterms:created>
  <dcterms:modified xsi:type="dcterms:W3CDTF">2023-01-09T17:08:16Z</dcterms:modified>
</cp:coreProperties>
</file>